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470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'Лист1'!$A:$B,'Лист1'!$3:$5</definedName>
    <definedName name="_xlnm.Print_Area" localSheetId="0">'Лист1'!$A$2:$BD$89</definedName>
  </definedNames>
  <calcPr fullCalcOnLoad="1"/>
</workbook>
</file>

<file path=xl/sharedStrings.xml><?xml version="1.0" encoding="utf-8"?>
<sst xmlns="http://schemas.openxmlformats.org/spreadsheetml/2006/main" count="237" uniqueCount="114">
  <si>
    <t>Показатели</t>
  </si>
  <si>
    <t>Единица измерения</t>
  </si>
  <si>
    <t>оценка</t>
  </si>
  <si>
    <t>Демографические показатели</t>
  </si>
  <si>
    <t>Численность постоянного населения (среднегодовая) - всего</t>
  </si>
  <si>
    <t>тыс. человек</t>
  </si>
  <si>
    <t>Валовой региональный продукт</t>
  </si>
  <si>
    <t>Валовой региональный продукт - всего</t>
  </si>
  <si>
    <t>млн. руб. в основных ценах соответствующих лет</t>
  </si>
  <si>
    <t>Индекс физического объема валового регионального продукта</t>
  </si>
  <si>
    <t>% к предыдущему году в сопоставимых основных ценах</t>
  </si>
  <si>
    <t>Индекс-дефлятор объема валового регионального продукта</t>
  </si>
  <si>
    <t>% к предыдущему году</t>
  </si>
  <si>
    <t>Валовой региональный продукт  на душу населения</t>
  </si>
  <si>
    <t>тыс. руб. в основных ценах соответствующих лет</t>
  </si>
  <si>
    <t>Индекс физического объема валового регионального продукта на душу населения</t>
  </si>
  <si>
    <t>% к предыдущему году в сопоставимых ценах</t>
  </si>
  <si>
    <t xml:space="preserve">Промышленное производство </t>
  </si>
  <si>
    <t>Объем отгруженных товаров собственного производства, выполненных работ и услуг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</si>
  <si>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млн. руб. в ценах соответствующих лет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</si>
  <si>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</si>
  <si>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Индекс-дефлятор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</si>
  <si>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в том числе: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</si>
  <si>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</si>
  <si>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</si>
  <si>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</si>
  <si>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</si>
  <si>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</si>
  <si>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</si>
  <si>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отгруженной машиностроительной продукции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</si>
  <si>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</si>
  <si>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</si>
  <si>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</si>
  <si>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Электроэнергетика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</si>
  <si>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</si>
  <si>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</si>
  <si>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</si>
  <si>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</si>
  <si>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</si>
  <si>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</si>
  <si>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</si>
  <si>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</si>
  <si>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</si>
  <si>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</si>
  <si>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 xml:space="preserve"> в том числе по группам потребителей:</t>
  </si>
  <si>
    <t>Сельское хозяйство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</si>
  <si>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</si>
  <si>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</si>
  <si>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</si>
  <si>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Строительство</t>
  </si>
  <si>
    <t>Объем работ, выполненных по виду деятельности "Строительство" (Раздел F)</t>
  </si>
  <si>
    <t>Индекс физического объем работ, выполненных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</si>
  <si>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</si>
  <si>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Ввод в эксплуатацию жилых домов за счет всех источников финансирования</t>
  </si>
  <si>
    <t>тыс. кв. м общей площади</t>
  </si>
  <si>
    <t>Общая площадь жилых домов, приходящаяся на 1 жителя  (на конец года)</t>
  </si>
  <si>
    <t>кв. м</t>
  </si>
  <si>
    <t>Транспорт и связь</t>
  </si>
  <si>
    <r>
      <t>Оборот организаций: Транспорт и связь (Раздел I )</t>
    </r>
    <r>
      <rPr>
        <sz val="13"/>
        <rFont val="Times New Roman"/>
        <family val="1"/>
      </rPr>
      <t xml:space="preserve"> </t>
    </r>
  </si>
  <si>
    <t xml:space="preserve">Индекс физического объема оборота организаций: Транспорт и связь (Раздел I ) </t>
  </si>
  <si>
    <t xml:space="preserve">Индекс-дефлятор объема оборота организаций: Транспорт и связь (Раздел I ) </t>
  </si>
  <si>
    <t>Внешнеэкономическая деятельность</t>
  </si>
  <si>
    <t>Внешнеторговый оборот</t>
  </si>
  <si>
    <t xml:space="preserve"> млн. долл. США</t>
  </si>
  <si>
    <t xml:space="preserve">Экспорт товаров </t>
  </si>
  <si>
    <t>Импорт товаров</t>
  </si>
  <si>
    <t>Рынок товаров и услуг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</si>
  <si>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</si>
  <si>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</si>
  <si>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</si>
  <si>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</si>
  <si>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</si>
  <si>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 xml:space="preserve">Индекс физического объема платных услуг населению </t>
  </si>
  <si>
    <t>Индекс-дефлятор по платным услугам</t>
  </si>
  <si>
    <t>Инвестиции в основной капитал</t>
  </si>
  <si>
    <t>Инвестиции в основной капитал за счет всех источников финансирования - всего</t>
  </si>
  <si>
    <t>Индекс физического объема</t>
  </si>
  <si>
    <t>Индекс-дефлятор</t>
  </si>
  <si>
    <t>в том числе по видам экономической деятельности:</t>
  </si>
  <si>
    <t>Подраздел DK: Производство машин и оборудования</t>
  </si>
  <si>
    <t>РАЗДЕЛ F: Строительство</t>
  </si>
  <si>
    <t>Иностранные инвестиции в основной капитал</t>
  </si>
  <si>
    <t>тыс. долл. США</t>
  </si>
  <si>
    <t>Денежные доходы населения</t>
  </si>
  <si>
    <t>Реальные располагаемые денежные доходы населения</t>
  </si>
  <si>
    <t>Труд и занятость</t>
  </si>
  <si>
    <t>Численность занятых в экономике</t>
  </si>
  <si>
    <t>Индекс реальной заработной платы работающих в экономике</t>
  </si>
  <si>
    <t>Объем продукции сельского хозяйства в хозяйствах всех категорий</t>
  </si>
  <si>
    <t>факт</t>
  </si>
  <si>
    <t>Вариант 1</t>
  </si>
  <si>
    <t>Вариант 2</t>
  </si>
  <si>
    <t>прогноз</t>
  </si>
  <si>
    <t xml:space="preserve">2020 в %                                            к 2010 </t>
  </si>
  <si>
    <t xml:space="preserve">2025 в %                                            к 2010 </t>
  </si>
  <si>
    <t xml:space="preserve">2025 в %                                            к 2020 </t>
  </si>
  <si>
    <t xml:space="preserve">2015 в %                                            к 2010 </t>
  </si>
  <si>
    <t xml:space="preserve">2030 в %                                            к 2010 </t>
  </si>
  <si>
    <t xml:space="preserve">2030 в %                                            к 2020 </t>
  </si>
  <si>
    <t xml:space="preserve">Основные показатели долгосрочного прогноза  социально-экономического  развития  Забайкальского края  на период до 2030 года                                                                                                            </t>
  </si>
  <si>
    <t>105,70</t>
  </si>
  <si>
    <t>105</t>
  </si>
  <si>
    <t>105,6</t>
  </si>
  <si>
    <t>104,8</t>
  </si>
  <si>
    <t>105,4</t>
  </si>
  <si>
    <t>104,6</t>
  </si>
  <si>
    <t>105,2</t>
  </si>
  <si>
    <t>104,4</t>
  </si>
  <si>
    <t>102,5</t>
  </si>
  <si>
    <t>102,3</t>
  </si>
  <si>
    <t>102,1</t>
  </si>
  <si>
    <t>102,4</t>
  </si>
  <si>
    <t xml:space="preserve">                                                                                 А.Г.Кошелев                                                                                                                               </t>
  </si>
  <si>
    <t xml:space="preserve">Заместитель председателя Правительства Забайкальского края                                                                                   по  финансово-экономическим вопросам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</si>
</sst>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0.0000"/>
    <numFmt numFmtId="173" formatCode="0.000"/>
    <numFmt numFmtId="174" formatCode="0.00000"/>
  </numFmts>
  <fonts count="18">
    <font>
      <sz val="10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8"/>
      <name val="Tahoma"/>
      <family val="2"/>
    </font>
    <font>
      <sz val="7"/>
      <name val="Tahoma"/>
      <family val="2"/>
    </font>
    <font>
      <sz val="13"/>
      <name val="Times New Roman"/>
      <family val="1"/>
    </font>
    <font>
      <sz val="11"/>
      <name val="Tahoma"/>
      <family val="2"/>
    </font>
    <font>
      <sz val="8"/>
      <name val="Arial Cy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left" vertical="center" wrapText="1" indent="1"/>
      <protection/>
    </xf>
    <xf numFmtId="0" fontId="4" fillId="2" borderId="1" xfId="0" applyFont="1" applyFill="1" applyBorder="1" applyAlignment="1" applyProtection="1">
      <alignment horizontal="left" vertical="center" wrapText="1" indent="2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 indent="2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left" vertical="center" wrapText="1" indent="2"/>
      <protection/>
    </xf>
    <xf numFmtId="0" fontId="4" fillId="0" borderId="1" xfId="0" applyFont="1" applyFill="1" applyBorder="1" applyAlignment="1" applyProtection="1">
      <alignment horizontal="left" vertical="center" wrapText="1" indent="3"/>
      <protection/>
    </xf>
    <xf numFmtId="0" fontId="4" fillId="2" borderId="1" xfId="0" applyFont="1" applyFill="1" applyBorder="1" applyAlignment="1" applyProtection="1">
      <alignment horizontal="left" vertical="center" wrapText="1" indent="3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justify"/>
      <protection/>
    </xf>
    <xf numFmtId="0" fontId="2" fillId="2" borderId="2" xfId="0" applyFont="1" applyFill="1" applyBorder="1" applyAlignment="1" applyProtection="1">
      <alignment horizontal="left" vertical="center" wrapText="1" indent="1"/>
      <protection/>
    </xf>
    <xf numFmtId="0" fontId="9" fillId="0" borderId="2" xfId="0" applyFont="1" applyBorder="1" applyAlignment="1">
      <alignment horizontal="center"/>
    </xf>
    <xf numFmtId="49" fontId="11" fillId="0" borderId="4" xfId="0" applyNumberFormat="1" applyFont="1" applyFill="1" applyBorder="1" applyAlignment="1" applyProtection="1">
      <alignment vertical="justify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justify" wrapText="1"/>
      <protection locked="0"/>
    </xf>
    <xf numFmtId="2" fontId="13" fillId="0" borderId="1" xfId="0" applyNumberFormat="1" applyFont="1" applyFill="1" applyBorder="1" applyAlignment="1" applyProtection="1">
      <alignment horizontal="right"/>
      <protection locked="0"/>
    </xf>
    <xf numFmtId="2" fontId="13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13" fillId="0" borderId="1" xfId="0" applyNumberFormat="1" applyFont="1" applyFill="1" applyBorder="1" applyAlignment="1" applyProtection="1">
      <alignment horizontal="right"/>
      <protection locked="0"/>
    </xf>
    <xf numFmtId="2" fontId="0" fillId="0" borderId="1" xfId="0" applyNumberFormat="1" applyFont="1" applyFill="1" applyBorder="1" applyAlignment="1" applyProtection="1">
      <alignment horizontal="right"/>
      <protection locked="0"/>
    </xf>
    <xf numFmtId="0" fontId="13" fillId="0" borderId="1" xfId="0" applyFont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1" fontId="13" fillId="0" borderId="1" xfId="17" applyNumberFormat="1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/>
    </xf>
    <xf numFmtId="2" fontId="14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5" fillId="0" borderId="1" xfId="0" applyNumberFormat="1" applyFont="1" applyFill="1" applyBorder="1" applyAlignment="1" applyProtection="1">
      <alignment horizontal="right" wrapText="1"/>
      <protection locked="0"/>
    </xf>
    <xf numFmtId="164" fontId="15" fillId="0" borderId="1" xfId="0" applyNumberFormat="1" applyFont="1" applyBorder="1" applyAlignment="1">
      <alignment horizontal="right" wrapText="1"/>
    </xf>
    <xf numFmtId="2" fontId="15" fillId="0" borderId="1" xfId="0" applyNumberFormat="1" applyFont="1" applyFill="1" applyBorder="1" applyAlignment="1" applyProtection="1">
      <alignment horizontal="right" wrapText="1"/>
      <protection locked="0"/>
    </xf>
    <xf numFmtId="2" fontId="1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right"/>
      <protection locked="0"/>
    </xf>
    <xf numFmtId="2" fontId="0" fillId="0" borderId="1" xfId="0" applyNumberFormat="1" applyFont="1" applyFill="1" applyBorder="1" applyAlignment="1" applyProtection="1">
      <alignment horizontal="right"/>
      <protection locked="0"/>
    </xf>
    <xf numFmtId="2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/>
    </xf>
    <xf numFmtId="0" fontId="4" fillId="0" borderId="8" xfId="0" applyFont="1" applyFill="1" applyBorder="1" applyAlignment="1" applyProtection="1">
      <alignment horizontal="left" vertical="center" wrapText="1" indent="2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 vertical="top" wrapText="1"/>
      <protection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15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 indent="1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 wrapText="1" indent="2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0" fontId="17" fillId="0" borderId="15" xfId="0" applyNumberFormat="1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91"/>
  <sheetViews>
    <sheetView tabSelected="1" view="pageBreakPreview" zoomScale="75" zoomScaleNormal="75" zoomScaleSheetLayoutView="75" workbookViewId="0" topLeftCell="A1">
      <pane xSplit="2" ySplit="5" topLeftCell="BB7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9" sqref="A89:B89"/>
    </sheetView>
  </sheetViews>
  <sheetFormatPr defaultColWidth="9.00390625" defaultRowHeight="12.75"/>
  <cols>
    <col min="1" max="1" width="74.875" style="0" customWidth="1"/>
    <col min="2" max="2" width="19.875" style="0" customWidth="1"/>
    <col min="3" max="3" width="10.25390625" style="0" customWidth="1"/>
    <col min="4" max="6" width="10.125" style="0" customWidth="1"/>
    <col min="7" max="7" width="9.875" style="0" customWidth="1"/>
    <col min="8" max="8" width="10.25390625" style="0" customWidth="1"/>
    <col min="9" max="9" width="9.875" style="0" customWidth="1"/>
    <col min="10" max="10" width="10.125" style="0" customWidth="1"/>
    <col min="11" max="11" width="9.75390625" style="0" customWidth="1"/>
    <col min="12" max="12" width="9.875" style="0" customWidth="1"/>
    <col min="13" max="13" width="10.875" style="0" customWidth="1"/>
    <col min="14" max="14" width="11.00390625" style="0" customWidth="1"/>
    <col min="15" max="15" width="10.875" style="0" customWidth="1"/>
    <col min="16" max="16" width="11.00390625" style="0" customWidth="1"/>
    <col min="17" max="17" width="11.25390625" style="0" customWidth="1"/>
    <col min="18" max="18" width="10.875" style="0" customWidth="1"/>
    <col min="19" max="20" width="11.375" style="0" customWidth="1"/>
    <col min="21" max="21" width="12.125" style="0" customWidth="1"/>
    <col min="22" max="22" width="11.25390625" style="0" customWidth="1"/>
    <col min="23" max="23" width="11.125" style="0" customWidth="1"/>
    <col min="24" max="24" width="10.875" style="0" customWidth="1"/>
    <col min="25" max="25" width="11.00390625" style="0" customWidth="1"/>
    <col min="26" max="26" width="10.625" style="0" customWidth="1"/>
    <col min="27" max="27" width="10.75390625" style="0" customWidth="1"/>
    <col min="28" max="28" width="11.125" style="0" customWidth="1"/>
    <col min="29" max="29" width="11.75390625" style="0" customWidth="1"/>
    <col min="30" max="30" width="11.625" style="0" customWidth="1"/>
    <col min="31" max="31" width="11.375" style="0" customWidth="1"/>
    <col min="32" max="50" width="10.625" style="1" customWidth="1"/>
    <col min="51" max="51" width="10.875" style="1" customWidth="1"/>
    <col min="52" max="53" width="10.625" style="1" customWidth="1"/>
    <col min="54" max="54" width="10.00390625" style="1" customWidth="1"/>
    <col min="55" max="55" width="10.125" style="1" customWidth="1"/>
    <col min="56" max="56" width="11.125" style="0" customWidth="1"/>
  </cols>
  <sheetData>
    <row r="1" s="1" customFormat="1" ht="12.75"/>
    <row r="2" spans="1:56" ht="54.75" customHeight="1">
      <c r="A2" s="100" t="s">
        <v>99</v>
      </c>
      <c r="B2" s="101"/>
      <c r="C2" s="22"/>
      <c r="D2" s="22"/>
      <c r="E2" s="22"/>
      <c r="F2" s="22"/>
      <c r="G2" s="25"/>
      <c r="H2" s="25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  <c r="BD2" s="1"/>
    </row>
    <row r="3" spans="1:57" s="2" customFormat="1" ht="12.75">
      <c r="A3" s="122" t="s">
        <v>0</v>
      </c>
      <c r="B3" s="125" t="s">
        <v>1</v>
      </c>
      <c r="C3" s="112" t="s">
        <v>89</v>
      </c>
      <c r="D3" s="113"/>
      <c r="E3" s="113"/>
      <c r="F3" s="17" t="s">
        <v>2</v>
      </c>
      <c r="G3" s="114" t="s">
        <v>92</v>
      </c>
      <c r="H3" s="115"/>
      <c r="I3" s="116"/>
      <c r="J3" s="117"/>
      <c r="K3" s="118" t="s">
        <v>92</v>
      </c>
      <c r="L3" s="109"/>
      <c r="M3" s="116"/>
      <c r="N3" s="116"/>
      <c r="O3" s="116"/>
      <c r="P3" s="116"/>
      <c r="Q3" s="116"/>
      <c r="R3" s="117"/>
      <c r="S3" s="118" t="s">
        <v>92</v>
      </c>
      <c r="T3" s="116"/>
      <c r="U3" s="116"/>
      <c r="V3" s="116"/>
      <c r="W3" s="116"/>
      <c r="X3" s="116"/>
      <c r="Y3" s="116"/>
      <c r="Z3" s="117"/>
      <c r="AA3" s="118"/>
      <c r="AB3" s="109"/>
      <c r="AC3" s="109" t="s">
        <v>92</v>
      </c>
      <c r="AD3" s="109"/>
      <c r="AE3" s="109"/>
      <c r="AF3" s="109"/>
      <c r="AG3" s="23"/>
      <c r="AH3" s="24"/>
      <c r="AI3" s="118" t="s">
        <v>92</v>
      </c>
      <c r="AJ3" s="109"/>
      <c r="AK3" s="109"/>
      <c r="AL3" s="109"/>
      <c r="AM3" s="109"/>
      <c r="AN3" s="109"/>
      <c r="AO3" s="109"/>
      <c r="AP3" s="112"/>
      <c r="AQ3" s="118" t="s">
        <v>92</v>
      </c>
      <c r="AR3" s="109"/>
      <c r="AS3" s="116"/>
      <c r="AT3" s="116"/>
      <c r="AU3" s="116"/>
      <c r="AV3" s="116"/>
      <c r="AW3" s="116"/>
      <c r="AX3" s="117"/>
      <c r="AY3" s="118" t="s">
        <v>92</v>
      </c>
      <c r="AZ3" s="116"/>
      <c r="BA3" s="116"/>
      <c r="BB3" s="116"/>
      <c r="BC3" s="116"/>
      <c r="BD3" s="117"/>
      <c r="BE3" s="15"/>
    </row>
    <row r="4" spans="1:57" s="2" customFormat="1" ht="29.25" customHeight="1">
      <c r="A4" s="123"/>
      <c r="B4" s="126"/>
      <c r="C4" s="95">
        <v>2008</v>
      </c>
      <c r="D4" s="121">
        <v>2009</v>
      </c>
      <c r="E4" s="104">
        <v>2010</v>
      </c>
      <c r="F4" s="119">
        <v>2011</v>
      </c>
      <c r="G4" s="102">
        <v>2012</v>
      </c>
      <c r="H4" s="103"/>
      <c r="I4" s="111">
        <v>2013</v>
      </c>
      <c r="J4" s="95"/>
      <c r="K4" s="105">
        <v>2014</v>
      </c>
      <c r="L4" s="95"/>
      <c r="M4" s="111">
        <v>2015</v>
      </c>
      <c r="N4" s="95"/>
      <c r="O4" s="111">
        <v>2016</v>
      </c>
      <c r="P4" s="95"/>
      <c r="Q4" s="111">
        <v>2017</v>
      </c>
      <c r="R4" s="95"/>
      <c r="S4" s="105">
        <v>2018</v>
      </c>
      <c r="T4" s="95"/>
      <c r="U4" s="111">
        <v>2019</v>
      </c>
      <c r="V4" s="95"/>
      <c r="W4" s="111">
        <v>2020</v>
      </c>
      <c r="X4" s="111"/>
      <c r="Y4" s="105">
        <v>2021</v>
      </c>
      <c r="Z4" s="95"/>
      <c r="AA4" s="111">
        <v>2022</v>
      </c>
      <c r="AB4" s="95"/>
      <c r="AC4" s="95">
        <v>2023</v>
      </c>
      <c r="AD4" s="121"/>
      <c r="AE4" s="105">
        <v>2024</v>
      </c>
      <c r="AF4" s="95"/>
      <c r="AG4" s="105">
        <v>2025</v>
      </c>
      <c r="AH4" s="95"/>
      <c r="AI4" s="106">
        <v>2026</v>
      </c>
      <c r="AJ4" s="107"/>
      <c r="AK4" s="108">
        <v>2027</v>
      </c>
      <c r="AL4" s="107"/>
      <c r="AM4" s="108">
        <v>2028</v>
      </c>
      <c r="AN4" s="107"/>
      <c r="AO4" s="108">
        <v>2029</v>
      </c>
      <c r="AP4" s="107"/>
      <c r="AQ4" s="105">
        <v>2030</v>
      </c>
      <c r="AR4" s="95"/>
      <c r="AS4" s="110" t="s">
        <v>96</v>
      </c>
      <c r="AT4" s="103"/>
      <c r="AU4" s="102" t="s">
        <v>93</v>
      </c>
      <c r="AV4" s="103"/>
      <c r="AW4" s="102" t="s">
        <v>94</v>
      </c>
      <c r="AX4" s="103"/>
      <c r="AY4" s="102" t="s">
        <v>97</v>
      </c>
      <c r="AZ4" s="103"/>
      <c r="BA4" s="102" t="s">
        <v>95</v>
      </c>
      <c r="BB4" s="103"/>
      <c r="BC4" s="102" t="s">
        <v>98</v>
      </c>
      <c r="BD4" s="103"/>
      <c r="BE4" s="16"/>
    </row>
    <row r="5" spans="1:57" s="2" customFormat="1" ht="12">
      <c r="A5" s="124"/>
      <c r="B5" s="127"/>
      <c r="C5" s="128"/>
      <c r="D5" s="129"/>
      <c r="E5" s="104"/>
      <c r="F5" s="120"/>
      <c r="G5" s="18" t="s">
        <v>90</v>
      </c>
      <c r="H5" s="18" t="s">
        <v>91</v>
      </c>
      <c r="I5" s="18" t="s">
        <v>90</v>
      </c>
      <c r="J5" s="18" t="s">
        <v>91</v>
      </c>
      <c r="K5" s="18" t="s">
        <v>90</v>
      </c>
      <c r="L5" s="18" t="s">
        <v>91</v>
      </c>
      <c r="M5" s="18" t="s">
        <v>90</v>
      </c>
      <c r="N5" s="18" t="s">
        <v>91</v>
      </c>
      <c r="O5" s="18" t="s">
        <v>90</v>
      </c>
      <c r="P5" s="18" t="s">
        <v>91</v>
      </c>
      <c r="Q5" s="18" t="s">
        <v>90</v>
      </c>
      <c r="R5" s="18" t="s">
        <v>91</v>
      </c>
      <c r="S5" s="18" t="s">
        <v>90</v>
      </c>
      <c r="T5" s="18" t="s">
        <v>91</v>
      </c>
      <c r="U5" s="18" t="s">
        <v>90</v>
      </c>
      <c r="V5" s="18" t="s">
        <v>91</v>
      </c>
      <c r="W5" s="18" t="s">
        <v>90</v>
      </c>
      <c r="X5" s="18" t="s">
        <v>91</v>
      </c>
      <c r="Y5" s="21" t="s">
        <v>90</v>
      </c>
      <c r="Z5" s="21" t="s">
        <v>91</v>
      </c>
      <c r="AA5" s="21" t="s">
        <v>90</v>
      </c>
      <c r="AB5" s="21" t="s">
        <v>91</v>
      </c>
      <c r="AC5" s="18" t="s">
        <v>90</v>
      </c>
      <c r="AD5" s="18" t="s">
        <v>91</v>
      </c>
      <c r="AE5" s="18" t="s">
        <v>90</v>
      </c>
      <c r="AF5" s="18" t="s">
        <v>91</v>
      </c>
      <c r="AG5" s="21" t="s">
        <v>90</v>
      </c>
      <c r="AH5" s="21" t="s">
        <v>91</v>
      </c>
      <c r="AI5" s="21" t="s">
        <v>90</v>
      </c>
      <c r="AJ5" s="21" t="s">
        <v>91</v>
      </c>
      <c r="AK5" s="21" t="s">
        <v>90</v>
      </c>
      <c r="AL5" s="21" t="s">
        <v>91</v>
      </c>
      <c r="AM5" s="21" t="s">
        <v>90</v>
      </c>
      <c r="AN5" s="21" t="s">
        <v>91</v>
      </c>
      <c r="AO5" s="21" t="s">
        <v>90</v>
      </c>
      <c r="AP5" s="21" t="s">
        <v>91</v>
      </c>
      <c r="AQ5" s="21" t="s">
        <v>90</v>
      </c>
      <c r="AR5" s="21" t="s">
        <v>91</v>
      </c>
      <c r="AS5" s="18" t="s">
        <v>90</v>
      </c>
      <c r="AT5" s="18" t="s">
        <v>91</v>
      </c>
      <c r="AU5" s="18" t="s">
        <v>90</v>
      </c>
      <c r="AV5" s="18" t="s">
        <v>91</v>
      </c>
      <c r="AW5" s="18" t="s">
        <v>90</v>
      </c>
      <c r="AX5" s="18" t="s">
        <v>91</v>
      </c>
      <c r="AY5" s="18" t="s">
        <v>90</v>
      </c>
      <c r="AZ5" s="18" t="s">
        <v>91</v>
      </c>
      <c r="BA5" s="18" t="s">
        <v>90</v>
      </c>
      <c r="BB5" s="18" t="s">
        <v>91</v>
      </c>
      <c r="BC5" s="18" t="s">
        <v>90</v>
      </c>
      <c r="BD5" s="18" t="s">
        <v>91</v>
      </c>
      <c r="BE5" s="15"/>
    </row>
    <row r="6" spans="1:57" ht="16.5" customHeight="1">
      <c r="A6" s="20" t="s">
        <v>3</v>
      </c>
      <c r="B6" s="1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1"/>
    </row>
    <row r="7" spans="1:57" ht="16.5" customHeight="1">
      <c r="A7" s="6" t="s">
        <v>4</v>
      </c>
      <c r="B7" s="7" t="s">
        <v>5</v>
      </c>
      <c r="C7" s="65">
        <v>1118</v>
      </c>
      <c r="D7" s="65">
        <v>1117</v>
      </c>
      <c r="E7" s="65">
        <v>1107</v>
      </c>
      <c r="F7" s="65">
        <v>1103</v>
      </c>
      <c r="G7" s="66">
        <v>1101.5</v>
      </c>
      <c r="H7" s="66">
        <v>1101.5</v>
      </c>
      <c r="I7" s="66">
        <v>1100.2</v>
      </c>
      <c r="J7" s="66">
        <v>1100.2</v>
      </c>
      <c r="K7" s="66">
        <v>1099.2</v>
      </c>
      <c r="L7" s="66">
        <v>1099.2</v>
      </c>
      <c r="M7" s="66">
        <v>1097.8</v>
      </c>
      <c r="N7" s="66">
        <v>1098.4</v>
      </c>
      <c r="O7" s="66">
        <v>1096.6</v>
      </c>
      <c r="P7" s="65">
        <v>1098</v>
      </c>
      <c r="Q7" s="66">
        <v>1093.9</v>
      </c>
      <c r="R7" s="66">
        <v>1098.6</v>
      </c>
      <c r="S7" s="66">
        <v>1092.3</v>
      </c>
      <c r="T7" s="88">
        <v>1099.8</v>
      </c>
      <c r="U7" s="66">
        <v>1090.1</v>
      </c>
      <c r="V7" s="66">
        <v>1100.9</v>
      </c>
      <c r="W7" s="66">
        <v>1088.2</v>
      </c>
      <c r="X7" s="65">
        <v>1102.4</v>
      </c>
      <c r="Y7" s="65">
        <v>1087</v>
      </c>
      <c r="Z7" s="66">
        <v>1103.5</v>
      </c>
      <c r="AA7" s="66">
        <v>1085.7</v>
      </c>
      <c r="AB7" s="65">
        <v>1104.4</v>
      </c>
      <c r="AC7" s="66">
        <v>1084.4</v>
      </c>
      <c r="AD7" s="66">
        <v>1105.6</v>
      </c>
      <c r="AE7" s="66">
        <v>1083.1</v>
      </c>
      <c r="AF7" s="65">
        <v>1107.1</v>
      </c>
      <c r="AG7" s="66">
        <v>1081.8</v>
      </c>
      <c r="AH7" s="66">
        <v>1109.3</v>
      </c>
      <c r="AI7" s="66">
        <v>1080.6</v>
      </c>
      <c r="AJ7" s="66">
        <v>1110.3</v>
      </c>
      <c r="AK7" s="66">
        <v>1079.6</v>
      </c>
      <c r="AL7" s="65">
        <v>1111.6</v>
      </c>
      <c r="AM7" s="66">
        <v>1078.7</v>
      </c>
      <c r="AN7" s="66">
        <v>1112.9</v>
      </c>
      <c r="AO7" s="65">
        <v>1078</v>
      </c>
      <c r="AP7" s="66">
        <v>1114.5</v>
      </c>
      <c r="AQ7" s="66">
        <v>1077.5</v>
      </c>
      <c r="AR7" s="66">
        <v>1117.4</v>
      </c>
      <c r="AS7" s="67">
        <f>M7/E7*100</f>
        <v>99.16892502258355</v>
      </c>
      <c r="AT7" s="67">
        <f>N7/E7*100</f>
        <v>99.22312556458898</v>
      </c>
      <c r="AU7" s="67">
        <f>W7/E7*100</f>
        <v>98.30171635049683</v>
      </c>
      <c r="AV7" s="67">
        <f>X7/E7*100</f>
        <v>99.58446251129178</v>
      </c>
      <c r="AW7" s="67">
        <f>AG7/E7*100</f>
        <v>97.72357723577235</v>
      </c>
      <c r="AX7" s="67">
        <f>AH7/E7*100</f>
        <v>100.20776874435411</v>
      </c>
      <c r="AY7" s="67">
        <f>AQ7/E7*100</f>
        <v>97.33514001806685</v>
      </c>
      <c r="AZ7" s="67">
        <f>AR7/E7*100</f>
        <v>100.93947606142729</v>
      </c>
      <c r="BA7" s="67">
        <f>AG7/W7*100</f>
        <v>99.41187281749677</v>
      </c>
      <c r="BB7" s="67">
        <f>AH7/X7*100</f>
        <v>100.62590711175616</v>
      </c>
      <c r="BC7" s="67">
        <f>AQ7/W7*100</f>
        <v>99.01672486675243</v>
      </c>
      <c r="BD7" s="68">
        <f>AR7/X7*100</f>
        <v>101.36066763425254</v>
      </c>
      <c r="BE7" s="1"/>
    </row>
    <row r="8" spans="1:57" ht="15" customHeight="1">
      <c r="A8" s="3" t="s">
        <v>6</v>
      </c>
      <c r="B8" s="5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1"/>
    </row>
    <row r="9" spans="1:57" ht="18">
      <c r="A9" s="4" t="s">
        <v>7</v>
      </c>
      <c r="B9" s="5" t="s">
        <v>8</v>
      </c>
      <c r="C9" s="34">
        <v>140.3</v>
      </c>
      <c r="D9" s="34">
        <v>148.4</v>
      </c>
      <c r="E9" s="36">
        <v>167.5</v>
      </c>
      <c r="F9" s="34">
        <v>191.7</v>
      </c>
      <c r="G9" s="34">
        <v>211.05</v>
      </c>
      <c r="H9" s="34">
        <v>214.6</v>
      </c>
      <c r="I9" s="34">
        <v>232.2</v>
      </c>
      <c r="J9" s="34">
        <v>240</v>
      </c>
      <c r="K9" s="34">
        <v>253.2</v>
      </c>
      <c r="L9" s="34">
        <v>266.5</v>
      </c>
      <c r="M9" s="35">
        <v>277</v>
      </c>
      <c r="N9" s="53">
        <v>295.4</v>
      </c>
      <c r="O9" s="34">
        <v>304.3</v>
      </c>
      <c r="P9" s="34">
        <v>329.3</v>
      </c>
      <c r="Q9" s="35">
        <v>331.6</v>
      </c>
      <c r="R9" s="34">
        <v>365.5</v>
      </c>
      <c r="S9" s="34">
        <v>359</v>
      </c>
      <c r="T9" s="34">
        <v>402.3</v>
      </c>
      <c r="U9" s="34">
        <v>394.8</v>
      </c>
      <c r="V9" s="34">
        <v>451</v>
      </c>
      <c r="W9" s="34">
        <v>436.3</v>
      </c>
      <c r="X9" s="34">
        <v>508.4</v>
      </c>
      <c r="Y9" s="34">
        <v>470.9</v>
      </c>
      <c r="Z9" s="34">
        <v>562</v>
      </c>
      <c r="AA9" s="34">
        <v>509.2</v>
      </c>
      <c r="AB9" s="34">
        <v>621.7</v>
      </c>
      <c r="AC9" s="34">
        <v>550.8</v>
      </c>
      <c r="AD9" s="34">
        <v>688.1</v>
      </c>
      <c r="AE9" s="34">
        <v>593.8</v>
      </c>
      <c r="AF9" s="34">
        <v>760</v>
      </c>
      <c r="AG9" s="34">
        <v>642.7</v>
      </c>
      <c r="AH9" s="34">
        <v>843.8</v>
      </c>
      <c r="AI9" s="34">
        <v>697.2</v>
      </c>
      <c r="AJ9" s="34">
        <v>940.8</v>
      </c>
      <c r="AK9" s="34">
        <v>753.3</v>
      </c>
      <c r="AL9" s="34">
        <v>1045.6</v>
      </c>
      <c r="AM9" s="34">
        <v>817.1</v>
      </c>
      <c r="AN9" s="34">
        <v>1165.9</v>
      </c>
      <c r="AO9" s="34">
        <v>885.4</v>
      </c>
      <c r="AP9" s="34">
        <v>1303.1</v>
      </c>
      <c r="AQ9" s="34">
        <v>960.4</v>
      </c>
      <c r="AR9" s="34">
        <v>1461.2</v>
      </c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1"/>
    </row>
    <row r="10" spans="1:57" ht="18">
      <c r="A10" s="4" t="s">
        <v>9</v>
      </c>
      <c r="B10" s="5" t="s">
        <v>10</v>
      </c>
      <c r="C10" s="34">
        <v>109.1</v>
      </c>
      <c r="D10" s="34">
        <v>100.7</v>
      </c>
      <c r="E10" s="34">
        <v>102.8</v>
      </c>
      <c r="F10" s="34">
        <v>104.7</v>
      </c>
      <c r="G10" s="34">
        <v>102.8</v>
      </c>
      <c r="H10" s="34">
        <v>104.6</v>
      </c>
      <c r="I10" s="34">
        <v>103.1</v>
      </c>
      <c r="J10" s="34">
        <v>104.8</v>
      </c>
      <c r="K10" s="36">
        <v>103.1</v>
      </c>
      <c r="L10" s="35">
        <v>105.01</v>
      </c>
      <c r="M10" s="34">
        <v>103.9</v>
      </c>
      <c r="N10" s="34">
        <v>105.2</v>
      </c>
      <c r="O10" s="34">
        <v>104.2</v>
      </c>
      <c r="P10" s="34">
        <v>105.8</v>
      </c>
      <c r="Q10" s="34">
        <v>104.4</v>
      </c>
      <c r="R10" s="34">
        <v>106.3</v>
      </c>
      <c r="S10" s="34">
        <v>105</v>
      </c>
      <c r="T10" s="36">
        <v>107</v>
      </c>
      <c r="U10" s="34">
        <v>105.3</v>
      </c>
      <c r="V10" s="34">
        <v>107.4</v>
      </c>
      <c r="W10" s="36">
        <v>106</v>
      </c>
      <c r="X10" s="34">
        <v>108.2</v>
      </c>
      <c r="Y10" s="34">
        <v>104.5</v>
      </c>
      <c r="Z10" s="36">
        <v>107</v>
      </c>
      <c r="AA10" s="34">
        <v>104.6</v>
      </c>
      <c r="AB10" s="36">
        <v>107</v>
      </c>
      <c r="AC10" s="36">
        <v>105</v>
      </c>
      <c r="AD10" s="34">
        <v>107.4</v>
      </c>
      <c r="AE10" s="36">
        <v>105</v>
      </c>
      <c r="AF10" s="34">
        <v>107.5</v>
      </c>
      <c r="AG10" s="34">
        <v>105.5</v>
      </c>
      <c r="AH10" s="34">
        <v>108.2</v>
      </c>
      <c r="AI10" s="34">
        <v>105.8</v>
      </c>
      <c r="AJ10" s="34">
        <v>108.7</v>
      </c>
      <c r="AK10" s="34">
        <v>105.7</v>
      </c>
      <c r="AL10" s="34">
        <v>108.7</v>
      </c>
      <c r="AM10" s="34">
        <v>106.2</v>
      </c>
      <c r="AN10" s="34">
        <v>109.1</v>
      </c>
      <c r="AO10" s="36">
        <v>106</v>
      </c>
      <c r="AP10" s="34">
        <v>109.3</v>
      </c>
      <c r="AQ10" s="34">
        <v>106.4</v>
      </c>
      <c r="AR10" s="34">
        <v>109.9</v>
      </c>
      <c r="AS10" s="36">
        <f>F10*G10*I10*K10*M10/100000000</f>
        <v>118.87011270113638</v>
      </c>
      <c r="AT10" s="36">
        <f>F10*H10*J10*L10*N10/100000000</f>
        <v>126.79030517420351</v>
      </c>
      <c r="AU10" s="36">
        <f>AS10*O10*Q10*S10*U10*W10/10000000000</f>
        <v>151.55296159316123</v>
      </c>
      <c r="AV10" s="36">
        <f>AT10*P10*R10*T10*V10*X10/10000000000</f>
        <v>177.30472088171493</v>
      </c>
      <c r="AW10" s="36">
        <f>AU10*Y10*AA10*AC10*AE10*AG10/10000000000</f>
        <v>192.68302700681724</v>
      </c>
      <c r="AX10" s="36">
        <f>AV10*Z10*AB10*AD10*AF10*AH10/10000000000</f>
        <v>253.58751094353536</v>
      </c>
      <c r="AY10" s="36">
        <f>AW10*AI10*AK10*AM10*AO10*AQ10/10000000000</f>
        <v>258.09294031881325</v>
      </c>
      <c r="AZ10" s="36">
        <f>AX10*AJ10*AL10*AN10*AP10*AR10/10000000000</f>
        <v>392.67165611102735</v>
      </c>
      <c r="BA10" s="36">
        <f>Y10*AA10*AC10*AE10*AG10/100000000</f>
        <v>127.1390707125</v>
      </c>
      <c r="BB10" s="36">
        <f>Z10*AB10*AD10*AF10*AH10/100000000</f>
        <v>143.023552719</v>
      </c>
      <c r="BC10" s="36">
        <f>BA10*AI10*AK10*AM10*AO10*AQ10/10000000000</f>
        <v>170.29884312762883</v>
      </c>
      <c r="BD10" s="36">
        <f>BB10*AJ10*AL10*AN10*AP10*AR10/10000000000</f>
        <v>221.4671183927414</v>
      </c>
      <c r="BE10" s="1"/>
    </row>
    <row r="11" spans="1:57" ht="16.5" customHeight="1">
      <c r="A11" s="4" t="s">
        <v>11</v>
      </c>
      <c r="B11" s="5" t="s">
        <v>12</v>
      </c>
      <c r="C11" s="34">
        <v>116.5</v>
      </c>
      <c r="D11" s="36">
        <v>105</v>
      </c>
      <c r="E11" s="34">
        <v>109.8</v>
      </c>
      <c r="F11" s="34">
        <v>109.3</v>
      </c>
      <c r="G11" s="36">
        <v>107</v>
      </c>
      <c r="H11" s="36">
        <v>107</v>
      </c>
      <c r="I11" s="34">
        <v>106.7</v>
      </c>
      <c r="J11" s="34">
        <v>106.7</v>
      </c>
      <c r="K11" s="34">
        <v>105.7</v>
      </c>
      <c r="L11" s="36">
        <v>105.7</v>
      </c>
      <c r="M11" s="34">
        <v>105.3</v>
      </c>
      <c r="N11" s="34">
        <v>105.3</v>
      </c>
      <c r="O11" s="34">
        <v>105.4</v>
      </c>
      <c r="P11" s="34">
        <v>105.4</v>
      </c>
      <c r="Q11" s="34">
        <v>104.4</v>
      </c>
      <c r="R11" s="34">
        <v>104.4</v>
      </c>
      <c r="S11" s="34">
        <v>103</v>
      </c>
      <c r="T11" s="36">
        <v>103</v>
      </c>
      <c r="U11" s="34">
        <v>104.5</v>
      </c>
      <c r="V11" s="34">
        <v>104.4</v>
      </c>
      <c r="W11" s="34">
        <v>104.2</v>
      </c>
      <c r="X11" s="34">
        <v>104.2</v>
      </c>
      <c r="Y11" s="34">
        <v>103.3</v>
      </c>
      <c r="Z11" s="34">
        <v>103.3</v>
      </c>
      <c r="AA11" s="34">
        <v>103.4</v>
      </c>
      <c r="AB11" s="34">
        <v>103.4</v>
      </c>
      <c r="AC11" s="34">
        <v>103.1</v>
      </c>
      <c r="AD11" s="34">
        <v>103.1</v>
      </c>
      <c r="AE11" s="34">
        <v>102.7</v>
      </c>
      <c r="AF11" s="34">
        <v>102.7</v>
      </c>
      <c r="AG11" s="34">
        <v>102.6</v>
      </c>
      <c r="AH11" s="34">
        <v>102.6</v>
      </c>
      <c r="AI11" s="34">
        <v>102.6</v>
      </c>
      <c r="AJ11" s="34">
        <v>102.6</v>
      </c>
      <c r="AK11" s="34">
        <v>102.2</v>
      </c>
      <c r="AL11" s="34">
        <v>102.2</v>
      </c>
      <c r="AM11" s="34">
        <v>102.2</v>
      </c>
      <c r="AN11" s="34">
        <v>102.2</v>
      </c>
      <c r="AO11" s="34">
        <v>102.3</v>
      </c>
      <c r="AP11" s="34">
        <v>102.3</v>
      </c>
      <c r="AQ11" s="36">
        <v>102</v>
      </c>
      <c r="AR11" s="36">
        <v>102</v>
      </c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1"/>
    </row>
    <row r="12" spans="1:57" ht="18">
      <c r="A12" s="6" t="s">
        <v>13</v>
      </c>
      <c r="B12" s="7" t="s">
        <v>14</v>
      </c>
      <c r="C12" s="35">
        <f>C9/C7*1000</f>
        <v>125.49194991055457</v>
      </c>
      <c r="D12" s="35">
        <f aca="true" t="shared" si="0" ref="D12:AR12">D9/D7*1000</f>
        <v>132.85586392121758</v>
      </c>
      <c r="E12" s="35">
        <f t="shared" si="0"/>
        <v>151.30984643179764</v>
      </c>
      <c r="F12" s="35">
        <f t="shared" si="0"/>
        <v>173.79873073436084</v>
      </c>
      <c r="G12" s="35">
        <f t="shared" si="0"/>
        <v>191.60236041761237</v>
      </c>
      <c r="H12" s="35">
        <f t="shared" si="0"/>
        <v>194.82523831139355</v>
      </c>
      <c r="I12" s="35">
        <f t="shared" si="0"/>
        <v>211.05253590256314</v>
      </c>
      <c r="J12" s="35">
        <f t="shared" si="0"/>
        <v>218.14215597164153</v>
      </c>
      <c r="K12" s="35">
        <f t="shared" si="0"/>
        <v>230.34934497816593</v>
      </c>
      <c r="L12" s="35">
        <f t="shared" si="0"/>
        <v>242.4490538573508</v>
      </c>
      <c r="M12" s="35">
        <f t="shared" si="0"/>
        <v>252.32282747312806</v>
      </c>
      <c r="N12" s="35">
        <f t="shared" si="0"/>
        <v>268.9366351056081</v>
      </c>
      <c r="O12" s="35">
        <f t="shared" si="0"/>
        <v>277.4940725879993</v>
      </c>
      <c r="P12" s="35">
        <f t="shared" si="0"/>
        <v>299.9089253187614</v>
      </c>
      <c r="Q12" s="35">
        <f t="shared" si="0"/>
        <v>303.1355699789743</v>
      </c>
      <c r="R12" s="35">
        <f t="shared" si="0"/>
        <v>332.69615874749684</v>
      </c>
      <c r="S12" s="35">
        <f t="shared" si="0"/>
        <v>328.6642863682139</v>
      </c>
      <c r="T12" s="35">
        <f t="shared" si="0"/>
        <v>365.7937806873977</v>
      </c>
      <c r="U12" s="35">
        <f t="shared" si="0"/>
        <v>362.1686083845519</v>
      </c>
      <c r="V12" s="35">
        <f t="shared" si="0"/>
        <v>409.6648196929785</v>
      </c>
      <c r="W12" s="35">
        <f t="shared" si="0"/>
        <v>400.9373276971145</v>
      </c>
      <c r="X12" s="35">
        <f t="shared" si="0"/>
        <v>461.1756168359941</v>
      </c>
      <c r="Y12" s="35">
        <f t="shared" si="0"/>
        <v>433.210671573137</v>
      </c>
      <c r="Z12" s="35">
        <f t="shared" si="0"/>
        <v>509.28862709560485</v>
      </c>
      <c r="AA12" s="35">
        <f t="shared" si="0"/>
        <v>469.0061711338307</v>
      </c>
      <c r="AB12" s="35">
        <f t="shared" si="0"/>
        <v>562.9300977906555</v>
      </c>
      <c r="AC12" s="35">
        <f t="shared" si="0"/>
        <v>507.93065289561036</v>
      </c>
      <c r="AD12" s="35">
        <f t="shared" si="0"/>
        <v>622.3769898697541</v>
      </c>
      <c r="AE12" s="35">
        <f t="shared" si="0"/>
        <v>548.2411596343828</v>
      </c>
      <c r="AF12" s="35">
        <f t="shared" si="0"/>
        <v>686.4781862523711</v>
      </c>
      <c r="AG12" s="35">
        <f t="shared" si="0"/>
        <v>594.1024218894436</v>
      </c>
      <c r="AH12" s="35">
        <f t="shared" si="0"/>
        <v>760.6598755972235</v>
      </c>
      <c r="AI12" s="35">
        <f t="shared" si="0"/>
        <v>645.1971127151584</v>
      </c>
      <c r="AJ12" s="35">
        <f t="shared" si="0"/>
        <v>847.3385571467171</v>
      </c>
      <c r="AK12" s="35">
        <f t="shared" si="0"/>
        <v>697.7584290477955</v>
      </c>
      <c r="AL12" s="35">
        <f t="shared" si="0"/>
        <v>940.6261245052176</v>
      </c>
      <c r="AM12" s="35">
        <f t="shared" si="0"/>
        <v>757.4858626124038</v>
      </c>
      <c r="AN12" s="35">
        <f t="shared" si="0"/>
        <v>1047.6233264444245</v>
      </c>
      <c r="AO12" s="35">
        <f t="shared" si="0"/>
        <v>821.3358070500927</v>
      </c>
      <c r="AP12" s="35">
        <f t="shared" si="0"/>
        <v>1169.2238672050246</v>
      </c>
      <c r="AQ12" s="35">
        <f t="shared" si="0"/>
        <v>891.322505800464</v>
      </c>
      <c r="AR12" s="35">
        <f t="shared" si="0"/>
        <v>1307.6785394666188</v>
      </c>
      <c r="AS12" s="34"/>
      <c r="AT12" s="35"/>
      <c r="AU12" s="35"/>
      <c r="AV12" s="35"/>
      <c r="AW12" s="35"/>
      <c r="AX12" s="35"/>
      <c r="AY12" s="35"/>
      <c r="AZ12" s="35"/>
      <c r="BA12" s="35"/>
      <c r="BB12" s="35"/>
      <c r="BC12" s="34"/>
      <c r="BD12" s="34"/>
      <c r="BE12" s="1"/>
    </row>
    <row r="13" spans="1:57" ht="18">
      <c r="A13" s="4" t="s">
        <v>15</v>
      </c>
      <c r="B13" s="5" t="s">
        <v>16</v>
      </c>
      <c r="C13" s="36"/>
      <c r="D13" s="36">
        <f>D12/D11/C12*10000</f>
        <v>100.82670187280404</v>
      </c>
      <c r="E13" s="36">
        <f>E12/E11*100/D12*100</f>
        <v>103.72516218186331</v>
      </c>
      <c r="F13" s="36">
        <f>F12/F11*100/E12*100</f>
        <v>105.08948118853354</v>
      </c>
      <c r="G13" s="36">
        <f>G12/G11*100/F12*100</f>
        <v>103.03160776945406</v>
      </c>
      <c r="H13" s="36">
        <f aca="true" t="shared" si="1" ref="H13:AR13">H12/H11*100/F12*100</f>
        <v>104.76466726995892</v>
      </c>
      <c r="I13" s="36">
        <f t="shared" si="1"/>
        <v>103.23460498936711</v>
      </c>
      <c r="J13" s="36">
        <f t="shared" si="1"/>
        <v>104.93731927439518</v>
      </c>
      <c r="K13" s="36">
        <f t="shared" si="1"/>
        <v>103.2574556665331</v>
      </c>
      <c r="L13" s="36">
        <f t="shared" si="1"/>
        <v>105.1491836383859</v>
      </c>
      <c r="M13" s="36">
        <f t="shared" si="1"/>
        <v>104.02583004342607</v>
      </c>
      <c r="N13" s="36">
        <f t="shared" si="1"/>
        <v>105.34188900401942</v>
      </c>
      <c r="O13" s="36">
        <f t="shared" si="1"/>
        <v>104.34137543314644</v>
      </c>
      <c r="P13" s="36">
        <f t="shared" si="1"/>
        <v>105.80320241493142</v>
      </c>
      <c r="Q13" s="36">
        <f t="shared" si="1"/>
        <v>104.63637606784968</v>
      </c>
      <c r="R13" s="36">
        <f t="shared" si="1"/>
        <v>106.25708495343993</v>
      </c>
      <c r="S13" s="36">
        <f t="shared" si="1"/>
        <v>105.26364167208979</v>
      </c>
      <c r="T13" s="36">
        <f t="shared" si="1"/>
        <v>106.7459252422337</v>
      </c>
      <c r="U13" s="36">
        <f t="shared" si="1"/>
        <v>105.44888671041197</v>
      </c>
      <c r="V13" s="36">
        <f t="shared" si="1"/>
        <v>107.27335271859646</v>
      </c>
      <c r="W13" s="36">
        <f t="shared" si="1"/>
        <v>106.24242331757776</v>
      </c>
      <c r="X13" s="36">
        <f t="shared" si="1"/>
        <v>108.03636120515847</v>
      </c>
      <c r="Y13" s="36">
        <f t="shared" si="1"/>
        <v>104.59774780532318</v>
      </c>
      <c r="Z13" s="36">
        <f t="shared" si="1"/>
        <v>106.90482802950984</v>
      </c>
      <c r="AA13" s="36">
        <f t="shared" si="1"/>
        <v>104.70293890140697</v>
      </c>
      <c r="AB13" s="36">
        <f t="shared" si="1"/>
        <v>106.89809173372046</v>
      </c>
      <c r="AC13" s="36">
        <f t="shared" si="1"/>
        <v>105.04302023157304</v>
      </c>
      <c r="AD13" s="36">
        <f t="shared" si="1"/>
        <v>107.23594742992277</v>
      </c>
      <c r="AE13" s="36">
        <f t="shared" si="1"/>
        <v>105.0985613397464</v>
      </c>
      <c r="AF13" s="36">
        <f t="shared" si="1"/>
        <v>107.39962626871609</v>
      </c>
      <c r="AG13" s="36">
        <f t="shared" si="1"/>
        <v>105.61906647253201</v>
      </c>
      <c r="AH13" s="36">
        <f t="shared" si="1"/>
        <v>107.99817229322947</v>
      </c>
      <c r="AI13" s="36">
        <f t="shared" si="1"/>
        <v>105.84826205831487</v>
      </c>
      <c r="AJ13" s="36">
        <f t="shared" si="1"/>
        <v>108.57231551165931</v>
      </c>
      <c r="AK13" s="36">
        <f t="shared" si="1"/>
        <v>105.81854373449173</v>
      </c>
      <c r="AL13" s="36">
        <f t="shared" si="1"/>
        <v>108.61984325682592</v>
      </c>
      <c r="AM13" s="36">
        <f t="shared" si="1"/>
        <v>106.2229955029379</v>
      </c>
      <c r="AN13" s="36">
        <f t="shared" si="1"/>
        <v>108.9775970795916</v>
      </c>
      <c r="AO13" s="36">
        <f t="shared" si="1"/>
        <v>105.99139089461957</v>
      </c>
      <c r="AP13" s="36">
        <f t="shared" si="1"/>
        <v>109.09802242164433</v>
      </c>
      <c r="AQ13" s="36">
        <f t="shared" si="1"/>
        <v>106.39321778269047</v>
      </c>
      <c r="AR13" s="36">
        <f t="shared" si="1"/>
        <v>109.6486156116069</v>
      </c>
      <c r="AS13" s="36">
        <f>F13*G13*I13*K13*M13/100000000</f>
        <v>120.06533434248234</v>
      </c>
      <c r="AT13" s="36">
        <f>F13*H13*J13*L13*N13/100000000</f>
        <v>127.9708512078077</v>
      </c>
      <c r="AU13" s="36">
        <f>AS13*O13*Q13*S13*U13*W13/10000000000</f>
        <v>154.58780822371114</v>
      </c>
      <c r="AV13" s="36">
        <f>AT13*P13*R13*T13*V13*X13/10000000000</f>
        <v>177.98396497906296</v>
      </c>
      <c r="AW13" s="36">
        <f>AU13*Y13*AA13*AC13*AE13*AG13/10000000000</f>
        <v>197.40708754163705</v>
      </c>
      <c r="AX13" s="36">
        <f>AV13*Z13*AB13*AD13*AF13*AH13/10000000000</f>
        <v>252.9925416840015</v>
      </c>
      <c r="AY13" s="36">
        <f>AW13*AI13*AK13*AM13*AO13*AQ13/10000000000</f>
        <v>264.85692530426354</v>
      </c>
      <c r="AZ13" s="36">
        <f>AX13*AJ13*AL13*AN13*AP13*AR13/10000000000</f>
        <v>388.9495280108284</v>
      </c>
      <c r="BA13" s="36">
        <f>Y13*AA13*AC13*AE13*AG13/100000000</f>
        <v>127.6990014994974</v>
      </c>
      <c r="BB13" s="36">
        <f>Z13*AB13*AD13*AF13*AH13/100000000</f>
        <v>142.1434463007733</v>
      </c>
      <c r="BC13" s="36">
        <f>BA13*AI13*AK13*AM13*AO13*AQ13/10000000000</f>
        <v>171.33105666455717</v>
      </c>
      <c r="BD13" s="36">
        <f>BB13*AJ13*AL13*AN13*AP13*AR13/10000000000</f>
        <v>218.53065699293876</v>
      </c>
      <c r="BE13" s="1"/>
    </row>
    <row r="14" spans="1:57" ht="18.75" customHeight="1">
      <c r="A14" s="3" t="s">
        <v>17</v>
      </c>
      <c r="B14" s="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1"/>
    </row>
    <row r="15" spans="1:57" ht="31.5">
      <c r="A15" s="6" t="s">
        <v>18</v>
      </c>
      <c r="B15" s="7" t="s">
        <v>19</v>
      </c>
      <c r="C15" s="26">
        <v>39202.46</v>
      </c>
      <c r="D15" s="29">
        <v>42260.29</v>
      </c>
      <c r="E15" s="29">
        <v>63907.6</v>
      </c>
      <c r="F15" s="29">
        <v>73248.21</v>
      </c>
      <c r="G15" s="29">
        <v>80308.38</v>
      </c>
      <c r="H15" s="29">
        <v>80820.57</v>
      </c>
      <c r="I15" s="29">
        <v>88439.79</v>
      </c>
      <c r="J15" s="29">
        <v>89457.42</v>
      </c>
      <c r="K15" s="29">
        <v>97594.31</v>
      </c>
      <c r="L15" s="29">
        <v>99268.62</v>
      </c>
      <c r="M15" s="27">
        <v>109287.89</v>
      </c>
      <c r="N15" s="27">
        <v>111864.5</v>
      </c>
      <c r="O15" s="27">
        <v>123517.8</v>
      </c>
      <c r="P15" s="27">
        <v>127156.95</v>
      </c>
      <c r="Q15" s="27">
        <v>136621.06</v>
      </c>
      <c r="R15" s="27">
        <v>141955.18</v>
      </c>
      <c r="S15" s="27">
        <v>145913.64</v>
      </c>
      <c r="T15" s="27">
        <v>153467.9</v>
      </c>
      <c r="U15" s="27">
        <v>168778.5</v>
      </c>
      <c r="V15" s="27">
        <v>179795.22</v>
      </c>
      <c r="W15" s="27">
        <v>193162.51</v>
      </c>
      <c r="X15" s="27">
        <v>207371.71</v>
      </c>
      <c r="Y15" s="27">
        <v>211310.65</v>
      </c>
      <c r="Z15" s="27">
        <v>229140.25</v>
      </c>
      <c r="AA15" s="27">
        <v>233265.35</v>
      </c>
      <c r="AB15" s="27">
        <v>255652.91</v>
      </c>
      <c r="AC15" s="27">
        <v>256906.87</v>
      </c>
      <c r="AD15" s="27">
        <v>285410.06</v>
      </c>
      <c r="AE15" s="27">
        <v>281409.3</v>
      </c>
      <c r="AF15" s="27">
        <v>316836.99</v>
      </c>
      <c r="AG15" s="27">
        <v>282749.42</v>
      </c>
      <c r="AH15" s="27">
        <v>318970.32</v>
      </c>
      <c r="AI15" s="27">
        <v>313411.81</v>
      </c>
      <c r="AJ15" s="27">
        <v>360825.42</v>
      </c>
      <c r="AK15" s="27">
        <v>339310.19</v>
      </c>
      <c r="AL15" s="27">
        <v>397444.98</v>
      </c>
      <c r="AM15" s="27">
        <v>367467.96</v>
      </c>
      <c r="AN15" s="27">
        <v>436963.58</v>
      </c>
      <c r="AO15" s="27">
        <v>400801.22</v>
      </c>
      <c r="AP15" s="27">
        <v>488525.6</v>
      </c>
      <c r="AQ15" s="27">
        <v>430237.6</v>
      </c>
      <c r="AR15" s="27">
        <v>541308.85</v>
      </c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1"/>
    </row>
    <row r="16" spans="1:57" ht="34.5" customHeight="1">
      <c r="A16" s="4" t="s">
        <v>20</v>
      </c>
      <c r="B16" s="5" t="s">
        <v>16</v>
      </c>
      <c r="C16" s="26">
        <v>102.4</v>
      </c>
      <c r="D16" s="29">
        <v>97</v>
      </c>
      <c r="E16" s="29">
        <v>105</v>
      </c>
      <c r="F16" s="29">
        <v>106.8</v>
      </c>
      <c r="G16" s="29">
        <v>103.5</v>
      </c>
      <c r="H16" s="29">
        <v>104.2</v>
      </c>
      <c r="I16" s="29">
        <v>103.8</v>
      </c>
      <c r="J16" s="29">
        <v>104.3</v>
      </c>
      <c r="K16" s="29">
        <v>104</v>
      </c>
      <c r="L16" s="29">
        <v>104.5</v>
      </c>
      <c r="M16" s="27">
        <v>103.9</v>
      </c>
      <c r="N16" s="27">
        <v>104.5</v>
      </c>
      <c r="O16" s="27">
        <v>105.1</v>
      </c>
      <c r="P16" s="27">
        <v>105.7</v>
      </c>
      <c r="Q16" s="27">
        <v>105.1</v>
      </c>
      <c r="R16" s="27">
        <v>106</v>
      </c>
      <c r="S16" s="27">
        <v>106.7</v>
      </c>
      <c r="T16" s="27">
        <v>108</v>
      </c>
      <c r="U16" s="27">
        <v>106.8</v>
      </c>
      <c r="V16" s="27">
        <v>108.2</v>
      </c>
      <c r="W16" s="27">
        <v>106.1</v>
      </c>
      <c r="X16" s="27">
        <v>106.9</v>
      </c>
      <c r="Y16" s="27">
        <v>105.9</v>
      </c>
      <c r="Z16" s="27">
        <v>107</v>
      </c>
      <c r="AA16" s="27">
        <v>106.1</v>
      </c>
      <c r="AB16" s="27">
        <v>107.3</v>
      </c>
      <c r="AC16" s="27">
        <v>106.4</v>
      </c>
      <c r="AD16" s="27">
        <v>107.8</v>
      </c>
      <c r="AE16" s="31">
        <v>106.6</v>
      </c>
      <c r="AF16" s="27">
        <v>108</v>
      </c>
      <c r="AG16" s="27">
        <v>107.2</v>
      </c>
      <c r="AH16" s="27">
        <v>108.9</v>
      </c>
      <c r="AI16" s="27">
        <v>107.4</v>
      </c>
      <c r="AJ16" s="27">
        <v>109.6</v>
      </c>
      <c r="AK16" s="27">
        <v>106.4</v>
      </c>
      <c r="AL16" s="27">
        <v>108.3</v>
      </c>
      <c r="AM16" s="27">
        <v>107.2</v>
      </c>
      <c r="AN16" s="27">
        <v>108.8</v>
      </c>
      <c r="AO16" s="27">
        <v>106.6</v>
      </c>
      <c r="AP16" s="27">
        <v>109.2</v>
      </c>
      <c r="AQ16" s="27">
        <v>107.2</v>
      </c>
      <c r="AR16" s="27">
        <v>110.6</v>
      </c>
      <c r="AS16" s="83">
        <v>123.9</v>
      </c>
      <c r="AT16" s="83">
        <v>126.8</v>
      </c>
      <c r="AU16" s="83">
        <v>165.5</v>
      </c>
      <c r="AV16" s="83">
        <v>177.6</v>
      </c>
      <c r="AW16" s="83">
        <v>226.2</v>
      </c>
      <c r="AX16" s="83">
        <v>258.3</v>
      </c>
      <c r="AY16" s="83">
        <v>316.4</v>
      </c>
      <c r="AZ16" s="83">
        <v>402.6</v>
      </c>
      <c r="BA16" s="83">
        <v>136.6</v>
      </c>
      <c r="BB16" s="83">
        <v>145.4</v>
      </c>
      <c r="BC16" s="83">
        <v>191.1</v>
      </c>
      <c r="BD16" s="83">
        <v>226.7</v>
      </c>
      <c r="BE16" s="1"/>
    </row>
    <row r="17" spans="1:57" ht="33.75" customHeight="1">
      <c r="A17" s="4" t="s">
        <v>21</v>
      </c>
      <c r="B17" s="5" t="s">
        <v>12</v>
      </c>
      <c r="C17" s="26">
        <v>119.1</v>
      </c>
      <c r="D17" s="29">
        <v>115.3</v>
      </c>
      <c r="E17" s="29">
        <v>112</v>
      </c>
      <c r="F17" s="29">
        <v>115.9</v>
      </c>
      <c r="G17" s="29">
        <v>105.9</v>
      </c>
      <c r="H17" s="29">
        <v>105.9</v>
      </c>
      <c r="I17" s="29">
        <v>106.1</v>
      </c>
      <c r="J17" s="29">
        <v>106.1</v>
      </c>
      <c r="K17" s="29">
        <v>106.2</v>
      </c>
      <c r="L17" s="29">
        <v>106.2</v>
      </c>
      <c r="M17" s="27">
        <v>107.8</v>
      </c>
      <c r="N17" s="27">
        <v>107.8</v>
      </c>
      <c r="O17" s="27">
        <v>107.5</v>
      </c>
      <c r="P17" s="27">
        <v>107.5</v>
      </c>
      <c r="Q17" s="27">
        <v>105.3</v>
      </c>
      <c r="R17" s="27">
        <v>105.3</v>
      </c>
      <c r="S17" s="27">
        <v>100.2</v>
      </c>
      <c r="T17" s="27">
        <v>100.2</v>
      </c>
      <c r="U17" s="27">
        <v>108.3</v>
      </c>
      <c r="V17" s="27">
        <v>108.3</v>
      </c>
      <c r="W17" s="27">
        <v>107.7</v>
      </c>
      <c r="X17" s="27">
        <v>107.7</v>
      </c>
      <c r="Y17" s="27">
        <v>103.3</v>
      </c>
      <c r="Z17" s="27">
        <v>103.3</v>
      </c>
      <c r="AA17" s="27">
        <v>104</v>
      </c>
      <c r="AB17" s="27">
        <v>104</v>
      </c>
      <c r="AC17" s="27">
        <v>103.6</v>
      </c>
      <c r="AD17" s="27">
        <v>103.6</v>
      </c>
      <c r="AE17" s="31">
        <v>102.8</v>
      </c>
      <c r="AF17" s="27">
        <v>102.8</v>
      </c>
      <c r="AG17" s="27">
        <v>102.7</v>
      </c>
      <c r="AH17" s="27">
        <v>102.7</v>
      </c>
      <c r="AI17" s="27">
        <v>103.2</v>
      </c>
      <c r="AJ17" s="27">
        <v>103.2</v>
      </c>
      <c r="AK17" s="27">
        <v>101.8</v>
      </c>
      <c r="AL17" s="27">
        <v>101.8</v>
      </c>
      <c r="AM17" s="27">
        <v>101.1</v>
      </c>
      <c r="AN17" s="27">
        <v>101.1</v>
      </c>
      <c r="AO17" s="27">
        <v>102.2</v>
      </c>
      <c r="AP17" s="27">
        <v>102.2</v>
      </c>
      <c r="AQ17" s="27">
        <v>100.1</v>
      </c>
      <c r="AR17" s="27">
        <v>100.1</v>
      </c>
      <c r="AS17" s="83">
        <v>149.1</v>
      </c>
      <c r="AT17" s="83">
        <v>149.1</v>
      </c>
      <c r="AU17" s="83">
        <v>197.3</v>
      </c>
      <c r="AV17" s="83">
        <v>197.3</v>
      </c>
      <c r="AW17" s="83">
        <v>231.6</v>
      </c>
      <c r="AX17" s="83">
        <v>231.6</v>
      </c>
      <c r="AY17" s="83">
        <v>252</v>
      </c>
      <c r="AZ17" s="83">
        <v>252</v>
      </c>
      <c r="BA17" s="83">
        <v>117.4</v>
      </c>
      <c r="BB17" s="83">
        <v>117.4</v>
      </c>
      <c r="BC17" s="83">
        <v>127.8</v>
      </c>
      <c r="BD17" s="83">
        <v>127.8</v>
      </c>
      <c r="BE17" s="1"/>
    </row>
    <row r="18" spans="1:57" ht="19.5" customHeight="1">
      <c r="A18" s="8" t="s">
        <v>22</v>
      </c>
      <c r="B18" s="5"/>
      <c r="C18" s="26"/>
      <c r="D18" s="34"/>
      <c r="E18" s="34"/>
      <c r="F18" s="35"/>
      <c r="G18" s="35"/>
      <c r="H18" s="35"/>
      <c r="I18" s="35"/>
      <c r="J18" s="35"/>
      <c r="K18" s="35"/>
      <c r="L18" s="35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1"/>
    </row>
    <row r="19" spans="1:57" ht="24" customHeight="1">
      <c r="A19" s="4" t="s">
        <v>23</v>
      </c>
      <c r="B19" s="5" t="s">
        <v>19</v>
      </c>
      <c r="C19" s="26">
        <v>17098.37</v>
      </c>
      <c r="D19" s="26">
        <f>20270170/1000</f>
        <v>20270.17</v>
      </c>
      <c r="E19" s="26">
        <v>38779.6</v>
      </c>
      <c r="F19" s="26">
        <v>46409.29</v>
      </c>
      <c r="G19" s="26">
        <v>50261.18</v>
      </c>
      <c r="H19" s="26">
        <v>50413.52</v>
      </c>
      <c r="I19" s="26">
        <v>54755.87</v>
      </c>
      <c r="J19" s="26">
        <v>55076.07</v>
      </c>
      <c r="K19" s="26">
        <v>60218.4</v>
      </c>
      <c r="L19" s="26">
        <v>60844.72</v>
      </c>
      <c r="M19" s="27">
        <v>67261.54</v>
      </c>
      <c r="N19" s="27">
        <v>68418.55</v>
      </c>
      <c r="O19" s="27">
        <v>76216.07</v>
      </c>
      <c r="P19" s="27">
        <v>77966.36</v>
      </c>
      <c r="Q19" s="27">
        <v>83941.33</v>
      </c>
      <c r="R19" s="27">
        <v>86760.96</v>
      </c>
      <c r="S19" s="27">
        <v>87888.68</v>
      </c>
      <c r="T19" s="27">
        <v>92096.76</v>
      </c>
      <c r="U19" s="27">
        <v>104707.93</v>
      </c>
      <c r="V19" s="27">
        <v>111331.91</v>
      </c>
      <c r="W19" s="27">
        <v>124277.84</v>
      </c>
      <c r="X19" s="27">
        <v>132874.63</v>
      </c>
      <c r="Y19" s="27">
        <v>137099.59</v>
      </c>
      <c r="Z19" s="27">
        <v>147953.24</v>
      </c>
      <c r="AA19" s="27">
        <v>152128.72</v>
      </c>
      <c r="AB19" s="27">
        <v>165093.63</v>
      </c>
      <c r="AC19" s="27">
        <v>168312.17</v>
      </c>
      <c r="AD19" s="27">
        <v>184363.36</v>
      </c>
      <c r="AE19" s="27">
        <v>185278.04</v>
      </c>
      <c r="AF19" s="27">
        <v>205590.22</v>
      </c>
      <c r="AG19" s="27">
        <v>186829.21</v>
      </c>
      <c r="AH19" s="27">
        <v>207666.88</v>
      </c>
      <c r="AI19" s="27">
        <v>209601.82</v>
      </c>
      <c r="AJ19" s="27">
        <v>238347.59</v>
      </c>
      <c r="AK19" s="27">
        <v>226516.68</v>
      </c>
      <c r="AL19" s="27">
        <v>262396.86</v>
      </c>
      <c r="AM19" s="27">
        <v>244638.02</v>
      </c>
      <c r="AN19" s="27">
        <v>288111.75</v>
      </c>
      <c r="AO19" s="27">
        <v>270139.09</v>
      </c>
      <c r="AP19" s="27">
        <v>327064.46</v>
      </c>
      <c r="AQ19" s="27">
        <v>290399.52</v>
      </c>
      <c r="AR19" s="27">
        <v>364022.75</v>
      </c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1"/>
    </row>
    <row r="20" spans="1:57" ht="21" customHeight="1">
      <c r="A20" s="4" t="s">
        <v>24</v>
      </c>
      <c r="B20" s="5" t="s">
        <v>12</v>
      </c>
      <c r="C20" s="26">
        <v>100.7</v>
      </c>
      <c r="D20" s="26">
        <v>101.1</v>
      </c>
      <c r="E20" s="26">
        <v>111.4</v>
      </c>
      <c r="F20" s="26">
        <v>111.4</v>
      </c>
      <c r="G20" s="26">
        <v>103</v>
      </c>
      <c r="H20" s="26">
        <v>103.4</v>
      </c>
      <c r="I20" s="26">
        <v>103.3</v>
      </c>
      <c r="J20" s="26">
        <v>104.1</v>
      </c>
      <c r="K20" s="26">
        <v>103.9</v>
      </c>
      <c r="L20" s="26">
        <v>104.6</v>
      </c>
      <c r="M20" s="27">
        <v>104</v>
      </c>
      <c r="N20" s="27">
        <v>104.7</v>
      </c>
      <c r="O20" s="27">
        <v>105.9</v>
      </c>
      <c r="P20" s="27">
        <v>106.5</v>
      </c>
      <c r="Q20" s="27">
        <v>105.9</v>
      </c>
      <c r="R20" s="27">
        <v>107</v>
      </c>
      <c r="S20" s="27">
        <v>108.5</v>
      </c>
      <c r="T20" s="27">
        <v>110</v>
      </c>
      <c r="U20" s="27">
        <v>109</v>
      </c>
      <c r="V20" s="27">
        <v>110.6</v>
      </c>
      <c r="W20" s="27">
        <v>107.9</v>
      </c>
      <c r="X20" s="27">
        <v>108.5</v>
      </c>
      <c r="Y20" s="27">
        <v>107</v>
      </c>
      <c r="Z20" s="27">
        <v>108</v>
      </c>
      <c r="AA20" s="27">
        <v>106.9</v>
      </c>
      <c r="AB20" s="27">
        <v>107.5</v>
      </c>
      <c r="AC20" s="27">
        <v>107</v>
      </c>
      <c r="AD20" s="27">
        <v>108</v>
      </c>
      <c r="AE20" s="31">
        <v>107.5</v>
      </c>
      <c r="AF20" s="27">
        <v>108.9</v>
      </c>
      <c r="AG20" s="27">
        <v>108.4</v>
      </c>
      <c r="AH20" s="27">
        <v>110</v>
      </c>
      <c r="AI20" s="27">
        <v>108.5</v>
      </c>
      <c r="AJ20" s="27">
        <v>111</v>
      </c>
      <c r="AK20" s="27">
        <v>107</v>
      </c>
      <c r="AL20" s="27">
        <v>109</v>
      </c>
      <c r="AM20" s="27">
        <v>108</v>
      </c>
      <c r="AN20" s="27">
        <v>109.8</v>
      </c>
      <c r="AO20" s="27">
        <v>107</v>
      </c>
      <c r="AP20" s="27">
        <v>110</v>
      </c>
      <c r="AQ20" s="27">
        <v>107.5</v>
      </c>
      <c r="AR20" s="27">
        <v>111.3</v>
      </c>
      <c r="AS20" s="83">
        <v>128.1</v>
      </c>
      <c r="AT20" s="83">
        <v>131.3</v>
      </c>
      <c r="AU20" s="83">
        <v>183.3</v>
      </c>
      <c r="AV20" s="83">
        <v>197.5</v>
      </c>
      <c r="AW20" s="83">
        <v>261.4</v>
      </c>
      <c r="AX20" s="83">
        <v>296.7</v>
      </c>
      <c r="AY20" s="83">
        <v>377</v>
      </c>
      <c r="AZ20" s="83">
        <v>482.6</v>
      </c>
      <c r="BA20" s="83">
        <v>142.6</v>
      </c>
      <c r="BB20" s="83">
        <v>150.2</v>
      </c>
      <c r="BC20" s="83">
        <v>205.7</v>
      </c>
      <c r="BD20" s="83">
        <v>244.3</v>
      </c>
      <c r="BE20" s="1"/>
    </row>
    <row r="21" spans="1:57" ht="18" customHeight="1">
      <c r="A21" s="4" t="s">
        <v>25</v>
      </c>
      <c r="B21" s="5" t="s">
        <v>12</v>
      </c>
      <c r="C21" s="26">
        <v>115.7</v>
      </c>
      <c r="D21" s="26">
        <v>116.6</v>
      </c>
      <c r="E21" s="26">
        <v>115.1</v>
      </c>
      <c r="F21" s="26">
        <v>122.7</v>
      </c>
      <c r="G21" s="26">
        <v>105.3</v>
      </c>
      <c r="H21" s="26">
        <v>105.3</v>
      </c>
      <c r="I21" s="26">
        <v>105.8</v>
      </c>
      <c r="J21" s="26">
        <v>105.8</v>
      </c>
      <c r="K21" s="26">
        <v>105.7</v>
      </c>
      <c r="L21" s="26">
        <v>105.7</v>
      </c>
      <c r="M21" s="27">
        <v>107.4</v>
      </c>
      <c r="N21" s="27">
        <v>107.4</v>
      </c>
      <c r="O21" s="27">
        <v>107</v>
      </c>
      <c r="P21" s="27">
        <v>107</v>
      </c>
      <c r="Q21" s="27">
        <v>104</v>
      </c>
      <c r="R21" s="27">
        <v>104</v>
      </c>
      <c r="S21" s="27">
        <v>96.5</v>
      </c>
      <c r="T21" s="27">
        <v>96.5</v>
      </c>
      <c r="U21" s="27">
        <v>109.3</v>
      </c>
      <c r="V21" s="27">
        <v>109.3</v>
      </c>
      <c r="W21" s="27">
        <v>110</v>
      </c>
      <c r="X21" s="27">
        <v>110</v>
      </c>
      <c r="Y21" s="27">
        <v>103.1</v>
      </c>
      <c r="Z21" s="27">
        <v>103.1</v>
      </c>
      <c r="AA21" s="27">
        <v>103.8</v>
      </c>
      <c r="AB21" s="27">
        <v>103.8</v>
      </c>
      <c r="AC21" s="27">
        <v>103.4</v>
      </c>
      <c r="AD21" s="27">
        <v>103.4</v>
      </c>
      <c r="AE21" s="34">
        <v>102.4</v>
      </c>
      <c r="AF21" s="35">
        <v>102.4</v>
      </c>
      <c r="AG21" s="35">
        <v>102.4</v>
      </c>
      <c r="AH21" s="35">
        <v>102.4</v>
      </c>
      <c r="AI21" s="35">
        <v>103.4</v>
      </c>
      <c r="AJ21" s="35">
        <v>103.4</v>
      </c>
      <c r="AK21" s="35">
        <v>101</v>
      </c>
      <c r="AL21" s="35">
        <v>101</v>
      </c>
      <c r="AM21" s="35">
        <v>100</v>
      </c>
      <c r="AN21" s="35">
        <v>100</v>
      </c>
      <c r="AO21" s="35">
        <v>103.2</v>
      </c>
      <c r="AP21" s="35">
        <v>103.2</v>
      </c>
      <c r="AQ21" s="35">
        <v>100</v>
      </c>
      <c r="AR21" s="35">
        <v>100</v>
      </c>
      <c r="AS21" s="64">
        <v>155.2</v>
      </c>
      <c r="AT21" s="64">
        <v>155.2</v>
      </c>
      <c r="AU21" s="64">
        <v>200.4</v>
      </c>
      <c r="AV21" s="64">
        <v>200.4</v>
      </c>
      <c r="AW21" s="64">
        <v>232.5</v>
      </c>
      <c r="AX21" s="64">
        <v>232.5</v>
      </c>
      <c r="AY21" s="64">
        <v>250.5</v>
      </c>
      <c r="AZ21" s="64">
        <v>250.5</v>
      </c>
      <c r="BA21" s="64">
        <v>116</v>
      </c>
      <c r="BB21" s="64">
        <v>116</v>
      </c>
      <c r="BC21" s="64">
        <v>125.1</v>
      </c>
      <c r="BD21" s="64">
        <v>125.1</v>
      </c>
      <c r="BE21" s="1"/>
    </row>
    <row r="22" spans="1:57" ht="26.25" customHeight="1">
      <c r="A22" s="4" t="s">
        <v>26</v>
      </c>
      <c r="B22" s="5" t="s">
        <v>19</v>
      </c>
      <c r="C22" s="30">
        <v>9954.86</v>
      </c>
      <c r="D22" s="26">
        <f>8097594/1000</f>
        <v>8097.594</v>
      </c>
      <c r="E22" s="26">
        <v>10768.9</v>
      </c>
      <c r="F22" s="26">
        <v>10738.92</v>
      </c>
      <c r="G22" s="26">
        <v>11638.3</v>
      </c>
      <c r="H22" s="26">
        <v>11717.37</v>
      </c>
      <c r="I22" s="26">
        <v>12655.98</v>
      </c>
      <c r="J22" s="26">
        <v>12825.41</v>
      </c>
      <c r="K22" s="26">
        <v>13707.03</v>
      </c>
      <c r="L22" s="26">
        <v>13971.71</v>
      </c>
      <c r="M22" s="27">
        <v>15183.47</v>
      </c>
      <c r="N22" s="27">
        <v>15580.23</v>
      </c>
      <c r="O22" s="27">
        <v>16739.4</v>
      </c>
      <c r="P22" s="27">
        <v>17341.19</v>
      </c>
      <c r="Q22" s="27">
        <v>18174.61</v>
      </c>
      <c r="R22" s="27">
        <v>19061.78</v>
      </c>
      <c r="S22" s="27">
        <v>19064.26</v>
      </c>
      <c r="T22" s="27">
        <v>20375.71</v>
      </c>
      <c r="U22" s="27">
        <v>21258.77</v>
      </c>
      <c r="V22" s="27">
        <v>23240.02</v>
      </c>
      <c r="W22" s="27">
        <v>23862.92</v>
      </c>
      <c r="X22" s="27">
        <v>26706.23</v>
      </c>
      <c r="Y22" s="27">
        <v>26308.28</v>
      </c>
      <c r="Z22" s="27">
        <v>30140.65</v>
      </c>
      <c r="AA22" s="27">
        <v>29225.34</v>
      </c>
      <c r="AB22" s="27">
        <v>34177.56</v>
      </c>
      <c r="AC22" s="27">
        <v>32340.26</v>
      </c>
      <c r="AD22" s="27">
        <v>38603.05</v>
      </c>
      <c r="AE22" s="35">
        <v>35578.98</v>
      </c>
      <c r="AF22" s="35">
        <v>43386.12</v>
      </c>
      <c r="AG22" s="35">
        <v>35543.44</v>
      </c>
      <c r="AH22" s="35">
        <v>43381.72</v>
      </c>
      <c r="AI22" s="35">
        <v>39134.39</v>
      </c>
      <c r="AJ22" s="35">
        <v>48880.57</v>
      </c>
      <c r="AK22" s="35">
        <v>43042.82</v>
      </c>
      <c r="AL22" s="35">
        <v>55066.3</v>
      </c>
      <c r="AM22" s="35">
        <v>47242.72</v>
      </c>
      <c r="AN22" s="35">
        <v>61844.97</v>
      </c>
      <c r="AO22" s="35">
        <v>52297.69</v>
      </c>
      <c r="AP22" s="35">
        <v>70998.02</v>
      </c>
      <c r="AQ22" s="35">
        <v>58505.43</v>
      </c>
      <c r="AR22" s="35">
        <v>83035.74</v>
      </c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1"/>
    </row>
    <row r="23" spans="1:57" ht="19.5" customHeight="1">
      <c r="A23" s="4" t="s">
        <v>27</v>
      </c>
      <c r="B23" s="5" t="s">
        <v>12</v>
      </c>
      <c r="C23" s="26">
        <v>86.9</v>
      </c>
      <c r="D23" s="26">
        <v>71.7</v>
      </c>
      <c r="E23" s="26">
        <v>99.4</v>
      </c>
      <c r="F23" s="26">
        <v>96.1</v>
      </c>
      <c r="G23" s="26">
        <v>103.9</v>
      </c>
      <c r="H23" s="26">
        <v>104.2</v>
      </c>
      <c r="I23" s="26">
        <v>104.9</v>
      </c>
      <c r="J23" s="26">
        <v>105.4</v>
      </c>
      <c r="K23" s="26">
        <v>104.4</v>
      </c>
      <c r="L23" s="26">
        <v>104.9</v>
      </c>
      <c r="M23" s="27">
        <v>104.6</v>
      </c>
      <c r="N23" s="27">
        <v>105.3</v>
      </c>
      <c r="O23" s="27">
        <v>104.5</v>
      </c>
      <c r="P23" s="27">
        <v>105.5</v>
      </c>
      <c r="Q23" s="27">
        <v>104.7</v>
      </c>
      <c r="R23" s="27">
        <v>106</v>
      </c>
      <c r="S23" s="27">
        <v>105</v>
      </c>
      <c r="T23" s="27">
        <v>107</v>
      </c>
      <c r="U23" s="27">
        <v>105.1</v>
      </c>
      <c r="V23" s="27">
        <v>107.5</v>
      </c>
      <c r="W23" s="27">
        <v>105.3</v>
      </c>
      <c r="X23" s="27">
        <v>107.8</v>
      </c>
      <c r="Y23" s="27">
        <v>105.5</v>
      </c>
      <c r="Z23" s="27">
        <v>108</v>
      </c>
      <c r="AA23" s="27">
        <v>106</v>
      </c>
      <c r="AB23" s="27">
        <v>108.2</v>
      </c>
      <c r="AC23" s="27">
        <v>106.3</v>
      </c>
      <c r="AD23" s="27">
        <v>108.5</v>
      </c>
      <c r="AE23" s="35">
        <v>106.5</v>
      </c>
      <c r="AF23" s="35">
        <v>108.8</v>
      </c>
      <c r="AG23" s="35">
        <v>106.6</v>
      </c>
      <c r="AH23" s="35">
        <v>109</v>
      </c>
      <c r="AI23" s="35">
        <v>107</v>
      </c>
      <c r="AJ23" s="35">
        <v>109.5</v>
      </c>
      <c r="AK23" s="35">
        <v>107.2</v>
      </c>
      <c r="AL23" s="35">
        <v>109.8</v>
      </c>
      <c r="AM23" s="35">
        <v>107.5</v>
      </c>
      <c r="AN23" s="35">
        <v>110</v>
      </c>
      <c r="AO23" s="35">
        <v>108</v>
      </c>
      <c r="AP23" s="35">
        <v>112</v>
      </c>
      <c r="AQ23" s="35">
        <v>110</v>
      </c>
      <c r="AR23" s="35">
        <v>115</v>
      </c>
      <c r="AS23" s="64">
        <v>114.4</v>
      </c>
      <c r="AT23" s="64">
        <v>116.6</v>
      </c>
      <c r="AU23" s="64">
        <v>145.4</v>
      </c>
      <c r="AV23" s="64">
        <v>161.7</v>
      </c>
      <c r="AW23" s="64">
        <v>196.3</v>
      </c>
      <c r="AX23" s="64">
        <v>243.1</v>
      </c>
      <c r="AY23" s="64">
        <v>287.5</v>
      </c>
      <c r="AZ23" s="64">
        <v>414.1</v>
      </c>
      <c r="BA23" s="64">
        <v>135</v>
      </c>
      <c r="BB23" s="64">
        <v>150.4</v>
      </c>
      <c r="BC23" s="64">
        <v>245.2</v>
      </c>
      <c r="BD23" s="64">
        <v>348</v>
      </c>
      <c r="BE23" s="1"/>
    </row>
    <row r="24" spans="1:57" ht="16.5" customHeight="1">
      <c r="A24" s="4" t="s">
        <v>28</v>
      </c>
      <c r="B24" s="5" t="s">
        <v>12</v>
      </c>
      <c r="C24" s="54">
        <v>126.3</v>
      </c>
      <c r="D24" s="26">
        <v>110.9</v>
      </c>
      <c r="E24" s="26">
        <v>106</v>
      </c>
      <c r="F24" s="26">
        <v>119.5</v>
      </c>
      <c r="G24" s="26">
        <v>104.5</v>
      </c>
      <c r="H24" s="26">
        <v>104.5</v>
      </c>
      <c r="I24" s="26">
        <v>103.8</v>
      </c>
      <c r="J24" s="26">
        <v>103.8</v>
      </c>
      <c r="K24" s="26">
        <v>103.7</v>
      </c>
      <c r="L24" s="26">
        <v>103.7</v>
      </c>
      <c r="M24" s="27">
        <v>105.9</v>
      </c>
      <c r="N24" s="27">
        <v>105.9</v>
      </c>
      <c r="O24" s="27">
        <v>105.5</v>
      </c>
      <c r="P24" s="27">
        <v>105.5</v>
      </c>
      <c r="Q24" s="27">
        <v>103.7</v>
      </c>
      <c r="R24" s="27">
        <v>103.7</v>
      </c>
      <c r="S24" s="27">
        <v>99.9</v>
      </c>
      <c r="T24" s="27">
        <v>99.9</v>
      </c>
      <c r="U24" s="27">
        <v>106.1</v>
      </c>
      <c r="V24" s="27">
        <v>106.1</v>
      </c>
      <c r="W24" s="27">
        <v>106.6</v>
      </c>
      <c r="X24" s="27">
        <v>106.6</v>
      </c>
      <c r="Y24" s="27">
        <v>104.5</v>
      </c>
      <c r="Z24" s="27">
        <v>104.5</v>
      </c>
      <c r="AA24" s="27">
        <v>104.8</v>
      </c>
      <c r="AB24" s="27">
        <v>104.8</v>
      </c>
      <c r="AC24" s="27">
        <v>104.1</v>
      </c>
      <c r="AD24" s="27">
        <v>104.1</v>
      </c>
      <c r="AE24" s="35">
        <v>103.3</v>
      </c>
      <c r="AF24" s="35">
        <v>103.3</v>
      </c>
      <c r="AG24" s="35">
        <v>103.1</v>
      </c>
      <c r="AH24" s="35">
        <v>103.1</v>
      </c>
      <c r="AI24" s="35">
        <v>102.9</v>
      </c>
      <c r="AJ24" s="35">
        <v>102.9</v>
      </c>
      <c r="AK24" s="35">
        <v>102.6</v>
      </c>
      <c r="AL24" s="35">
        <v>102.6</v>
      </c>
      <c r="AM24" s="35">
        <v>102.1</v>
      </c>
      <c r="AN24" s="35">
        <v>102.1</v>
      </c>
      <c r="AO24" s="35">
        <v>102.5</v>
      </c>
      <c r="AP24" s="35">
        <v>102.5</v>
      </c>
      <c r="AQ24" s="35">
        <v>101.7</v>
      </c>
      <c r="AR24" s="35">
        <v>101.7</v>
      </c>
      <c r="AS24" s="64">
        <v>142.3</v>
      </c>
      <c r="AT24" s="64">
        <v>142.3</v>
      </c>
      <c r="AU24" s="64">
        <v>176</v>
      </c>
      <c r="AV24" s="64">
        <v>176</v>
      </c>
      <c r="AW24" s="64">
        <v>213.7</v>
      </c>
      <c r="AX24" s="64">
        <v>213.7</v>
      </c>
      <c r="AY24" s="64">
        <v>240.1</v>
      </c>
      <c r="AZ24" s="64">
        <v>240.1</v>
      </c>
      <c r="BA24" s="64">
        <v>121.4</v>
      </c>
      <c r="BB24" s="64">
        <v>121.4</v>
      </c>
      <c r="BC24" s="64">
        <v>136.4</v>
      </c>
      <c r="BD24" s="64">
        <v>136.4</v>
      </c>
      <c r="BE24" s="1"/>
    </row>
    <row r="25" spans="1:57" ht="21">
      <c r="A25" s="9" t="s">
        <v>29</v>
      </c>
      <c r="B25" s="7" t="s">
        <v>19</v>
      </c>
      <c r="C25" s="34">
        <v>1340.93</v>
      </c>
      <c r="D25" s="34">
        <v>1420.98</v>
      </c>
      <c r="E25" s="34">
        <v>1812.8</v>
      </c>
      <c r="F25" s="35">
        <v>2040.88</v>
      </c>
      <c r="G25" s="35">
        <v>2200.42</v>
      </c>
      <c r="H25" s="35">
        <v>2222.53</v>
      </c>
      <c r="I25" s="35">
        <v>2377.22</v>
      </c>
      <c r="J25" s="35">
        <v>2423.9</v>
      </c>
      <c r="K25" s="35">
        <v>2585.98</v>
      </c>
      <c r="L25" s="35">
        <v>2657.96</v>
      </c>
      <c r="M25" s="27">
        <v>2793.76</v>
      </c>
      <c r="N25" s="27">
        <v>2913.55</v>
      </c>
      <c r="O25" s="27">
        <v>3038.72</v>
      </c>
      <c r="P25" s="27">
        <v>3199.78</v>
      </c>
      <c r="Q25" s="27">
        <v>3251.95</v>
      </c>
      <c r="R25" s="27">
        <v>3457.55</v>
      </c>
      <c r="S25" s="27">
        <v>3356.2</v>
      </c>
      <c r="T25" s="27">
        <v>3603.04</v>
      </c>
      <c r="U25" s="27">
        <v>3647</v>
      </c>
      <c r="V25" s="27">
        <v>3953.26</v>
      </c>
      <c r="W25" s="27">
        <v>4015.62</v>
      </c>
      <c r="X25" s="27">
        <v>4395.08</v>
      </c>
      <c r="Y25" s="27">
        <v>4338.76</v>
      </c>
      <c r="Z25" s="27">
        <v>4794.85</v>
      </c>
      <c r="AA25" s="27">
        <v>4714.72</v>
      </c>
      <c r="AB25" s="27">
        <v>5260.91</v>
      </c>
      <c r="AC25" s="27">
        <v>5084.4</v>
      </c>
      <c r="AD25" s="27">
        <v>5728.5</v>
      </c>
      <c r="AE25" s="35">
        <v>5430.69</v>
      </c>
      <c r="AF25" s="35">
        <v>6178.08</v>
      </c>
      <c r="AG25" s="35">
        <v>5794.98</v>
      </c>
      <c r="AH25" s="35">
        <v>6656.51</v>
      </c>
      <c r="AI25" s="35">
        <v>6177.74</v>
      </c>
      <c r="AJ25" s="35">
        <v>7165.06</v>
      </c>
      <c r="AK25" s="35">
        <v>6579.42</v>
      </c>
      <c r="AL25" s="35">
        <v>7705.05</v>
      </c>
      <c r="AM25" s="35">
        <v>7000</v>
      </c>
      <c r="AN25" s="35">
        <v>8277.66</v>
      </c>
      <c r="AO25" s="35">
        <v>7246.5</v>
      </c>
      <c r="AP25" s="35">
        <v>8651.81</v>
      </c>
      <c r="AQ25" s="35">
        <v>7605.71</v>
      </c>
      <c r="AR25" s="35">
        <v>9168.85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1"/>
    </row>
    <row r="26" spans="1:57" ht="34.5" customHeight="1">
      <c r="A26" s="4" t="s">
        <v>30</v>
      </c>
      <c r="B26" s="5" t="s">
        <v>19</v>
      </c>
      <c r="C26" s="26">
        <v>12149.23</v>
      </c>
      <c r="D26" s="26">
        <f>13892527/1000</f>
        <v>13892.527</v>
      </c>
      <c r="E26" s="26">
        <v>14359.1</v>
      </c>
      <c r="F26" s="26">
        <v>16100</v>
      </c>
      <c r="G26" s="26">
        <v>18408.9</v>
      </c>
      <c r="H26" s="26">
        <v>18689.69</v>
      </c>
      <c r="I26" s="26">
        <v>21027.94</v>
      </c>
      <c r="J26" s="26">
        <v>21555.94</v>
      </c>
      <c r="K26" s="26">
        <v>23668.88</v>
      </c>
      <c r="L26" s="26">
        <v>24452.19</v>
      </c>
      <c r="M26" s="27">
        <v>26842.88</v>
      </c>
      <c r="N26" s="27">
        <v>27865.72</v>
      </c>
      <c r="O26" s="27">
        <v>30562.33</v>
      </c>
      <c r="P26" s="27">
        <v>31849.4</v>
      </c>
      <c r="Q26" s="27">
        <v>34505.12</v>
      </c>
      <c r="R26" s="27">
        <v>36132.44</v>
      </c>
      <c r="S26" s="27">
        <v>38960.7</v>
      </c>
      <c r="T26" s="27">
        <v>40995.43</v>
      </c>
      <c r="U26" s="27">
        <v>42811.8</v>
      </c>
      <c r="V26" s="27">
        <v>45223.29</v>
      </c>
      <c r="W26" s="27">
        <v>45021.75</v>
      </c>
      <c r="X26" s="27">
        <v>47790.85</v>
      </c>
      <c r="Y26" s="27">
        <v>47902.78</v>
      </c>
      <c r="Z26" s="27">
        <v>51046.36</v>
      </c>
      <c r="AA26" s="27">
        <v>51911.29</v>
      </c>
      <c r="AB26" s="27">
        <v>56381.72</v>
      </c>
      <c r="AC26" s="27">
        <v>56254.44</v>
      </c>
      <c r="AD26" s="27">
        <v>62443.66</v>
      </c>
      <c r="AE26" s="35">
        <v>60552.28</v>
      </c>
      <c r="AF26" s="35">
        <v>67860.65</v>
      </c>
      <c r="AG26" s="35">
        <v>60376.77</v>
      </c>
      <c r="AH26" s="35">
        <v>67921.72</v>
      </c>
      <c r="AI26" s="35">
        <v>64675.6</v>
      </c>
      <c r="AJ26" s="35">
        <v>73597.26</v>
      </c>
      <c r="AK26" s="35">
        <v>69750.69</v>
      </c>
      <c r="AL26" s="35">
        <v>79981.82</v>
      </c>
      <c r="AM26" s="35">
        <v>75587.22</v>
      </c>
      <c r="AN26" s="35">
        <v>87006.86</v>
      </c>
      <c r="AO26" s="35">
        <v>78364.44</v>
      </c>
      <c r="AP26" s="35">
        <v>90463.12</v>
      </c>
      <c r="AQ26" s="35">
        <v>81332.65</v>
      </c>
      <c r="AR26" s="35">
        <v>94250.36</v>
      </c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1"/>
    </row>
    <row r="27" spans="1:57" ht="21.75" customHeight="1">
      <c r="A27" s="4" t="s">
        <v>31</v>
      </c>
      <c r="B27" s="5" t="s">
        <v>12</v>
      </c>
      <c r="C27" s="26">
        <v>109.2</v>
      </c>
      <c r="D27" s="26">
        <v>102.3</v>
      </c>
      <c r="E27" s="26">
        <v>98.7</v>
      </c>
      <c r="F27" s="26">
        <v>103.6</v>
      </c>
      <c r="G27" s="26">
        <v>104.9</v>
      </c>
      <c r="H27" s="26">
        <v>106.5</v>
      </c>
      <c r="I27" s="26">
        <v>103</v>
      </c>
      <c r="J27" s="26">
        <v>104</v>
      </c>
      <c r="K27" s="26">
        <v>102.7</v>
      </c>
      <c r="L27" s="26">
        <v>103.5</v>
      </c>
      <c r="M27" s="27">
        <v>103.1</v>
      </c>
      <c r="N27" s="27">
        <v>103.6</v>
      </c>
      <c r="O27" s="27">
        <v>103.6</v>
      </c>
      <c r="P27" s="27">
        <v>104</v>
      </c>
      <c r="Q27" s="27">
        <v>103.2</v>
      </c>
      <c r="R27" s="27">
        <v>103.7</v>
      </c>
      <c r="S27" s="27">
        <v>103.4</v>
      </c>
      <c r="T27" s="27">
        <v>103.9</v>
      </c>
      <c r="U27" s="27">
        <v>102.6</v>
      </c>
      <c r="V27" s="27">
        <v>103</v>
      </c>
      <c r="W27" s="27">
        <v>102</v>
      </c>
      <c r="X27" s="27">
        <v>102.5</v>
      </c>
      <c r="Y27" s="27">
        <v>103.1</v>
      </c>
      <c r="Z27" s="27">
        <v>103.5</v>
      </c>
      <c r="AA27" s="27">
        <v>104</v>
      </c>
      <c r="AB27" s="27">
        <v>106</v>
      </c>
      <c r="AC27" s="27">
        <v>104.5</v>
      </c>
      <c r="AD27" s="27">
        <v>106.8</v>
      </c>
      <c r="AE27" s="35">
        <v>104</v>
      </c>
      <c r="AF27" s="35">
        <v>105</v>
      </c>
      <c r="AG27" s="35">
        <v>104</v>
      </c>
      <c r="AH27" s="35">
        <v>105.4</v>
      </c>
      <c r="AI27" s="35">
        <v>104</v>
      </c>
      <c r="AJ27" s="35">
        <v>105.2</v>
      </c>
      <c r="AK27" s="35">
        <v>104.2</v>
      </c>
      <c r="AL27" s="35">
        <v>105</v>
      </c>
      <c r="AM27" s="35">
        <v>104.3</v>
      </c>
      <c r="AN27" s="35">
        <v>104.7</v>
      </c>
      <c r="AO27" s="35">
        <v>104.3</v>
      </c>
      <c r="AP27" s="35">
        <v>104.6</v>
      </c>
      <c r="AQ27" s="35">
        <v>104.1</v>
      </c>
      <c r="AR27" s="35">
        <v>104.5</v>
      </c>
      <c r="AS27" s="35">
        <v>118.5</v>
      </c>
      <c r="AT27" s="35">
        <v>123</v>
      </c>
      <c r="AU27" s="35">
        <v>137.1</v>
      </c>
      <c r="AV27" s="35">
        <v>145.6</v>
      </c>
      <c r="AW27" s="35">
        <v>166.2</v>
      </c>
      <c r="AX27" s="35">
        <v>188.7</v>
      </c>
      <c r="AY27" s="35">
        <v>203.9</v>
      </c>
      <c r="AZ27" s="35">
        <v>238.6</v>
      </c>
      <c r="BA27" s="35">
        <v>121.1</v>
      </c>
      <c r="BB27" s="35">
        <v>129.7</v>
      </c>
      <c r="BC27" s="35">
        <v>148.7</v>
      </c>
      <c r="BD27" s="35">
        <v>163.9</v>
      </c>
      <c r="BE27" s="1"/>
    </row>
    <row r="28" spans="1:57" ht="24" customHeight="1">
      <c r="A28" s="4" t="s">
        <v>32</v>
      </c>
      <c r="B28" s="5" t="s">
        <v>12</v>
      </c>
      <c r="C28" s="54">
        <v>111.7</v>
      </c>
      <c r="D28" s="26">
        <v>115.7</v>
      </c>
      <c r="E28" s="26">
        <v>112.8</v>
      </c>
      <c r="F28" s="26">
        <v>116.2</v>
      </c>
      <c r="G28" s="26">
        <v>109</v>
      </c>
      <c r="H28" s="26">
        <v>109</v>
      </c>
      <c r="I28" s="26">
        <v>110.9</v>
      </c>
      <c r="J28" s="26">
        <v>110.9</v>
      </c>
      <c r="K28" s="26">
        <v>109.6</v>
      </c>
      <c r="L28" s="26">
        <v>109.6</v>
      </c>
      <c r="M28" s="27">
        <v>110</v>
      </c>
      <c r="N28" s="27">
        <v>110</v>
      </c>
      <c r="O28" s="27">
        <v>109.9</v>
      </c>
      <c r="P28" s="27">
        <v>109.9</v>
      </c>
      <c r="Q28" s="27">
        <v>109.4</v>
      </c>
      <c r="R28" s="27">
        <v>109.4</v>
      </c>
      <c r="S28" s="27">
        <v>109.2</v>
      </c>
      <c r="T28" s="27">
        <v>109.2</v>
      </c>
      <c r="U28" s="27">
        <v>107.1</v>
      </c>
      <c r="V28" s="27">
        <v>107.1</v>
      </c>
      <c r="W28" s="27">
        <v>103.1</v>
      </c>
      <c r="X28" s="27">
        <v>103.1</v>
      </c>
      <c r="Y28" s="27">
        <v>103.2</v>
      </c>
      <c r="Z28" s="27">
        <v>103.2</v>
      </c>
      <c r="AA28" s="27">
        <v>104.2</v>
      </c>
      <c r="AB28" s="27">
        <v>104.2</v>
      </c>
      <c r="AC28" s="27">
        <v>103.7</v>
      </c>
      <c r="AD28" s="27">
        <v>103.7</v>
      </c>
      <c r="AE28" s="35">
        <v>103.5</v>
      </c>
      <c r="AF28" s="35">
        <v>103.5</v>
      </c>
      <c r="AG28" s="35">
        <v>103.2</v>
      </c>
      <c r="AH28" s="35">
        <v>103.2</v>
      </c>
      <c r="AI28" s="35">
        <v>103</v>
      </c>
      <c r="AJ28" s="35">
        <v>103</v>
      </c>
      <c r="AK28" s="35">
        <v>103.5</v>
      </c>
      <c r="AL28" s="35">
        <v>103.5</v>
      </c>
      <c r="AM28" s="35">
        <v>103.9</v>
      </c>
      <c r="AN28" s="35">
        <v>103.9</v>
      </c>
      <c r="AO28" s="35">
        <v>99.4</v>
      </c>
      <c r="AP28" s="35">
        <v>99.4</v>
      </c>
      <c r="AQ28" s="35">
        <v>99.7</v>
      </c>
      <c r="AR28" s="35">
        <v>99.7</v>
      </c>
      <c r="AS28" s="35">
        <v>169.3</v>
      </c>
      <c r="AT28" s="35">
        <v>169.3</v>
      </c>
      <c r="AU28" s="35">
        <v>245.5</v>
      </c>
      <c r="AV28" s="35">
        <v>245.5</v>
      </c>
      <c r="AW28" s="35">
        <v>292.4</v>
      </c>
      <c r="AX28" s="35">
        <v>292.4</v>
      </c>
      <c r="AY28" s="35">
        <v>321</v>
      </c>
      <c r="AZ28" s="35">
        <v>321</v>
      </c>
      <c r="BA28" s="35">
        <v>119.1</v>
      </c>
      <c r="BB28" s="35">
        <v>119.1</v>
      </c>
      <c r="BC28" s="35">
        <v>130.7</v>
      </c>
      <c r="BD28" s="35">
        <v>130.7</v>
      </c>
      <c r="BE28" s="1"/>
    </row>
    <row r="29" spans="1:57" ht="18.75" customHeight="1">
      <c r="A29" s="3" t="s">
        <v>33</v>
      </c>
      <c r="B29" s="5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1"/>
    </row>
    <row r="30" spans="1:57" ht="15.75" customHeight="1">
      <c r="A30" s="4" t="s">
        <v>34</v>
      </c>
      <c r="B30" s="5" t="s">
        <v>35</v>
      </c>
      <c r="C30" s="35">
        <v>4231.06</v>
      </c>
      <c r="D30" s="35">
        <v>4451.8</v>
      </c>
      <c r="E30" s="35">
        <v>4781.26</v>
      </c>
      <c r="F30" s="35">
        <v>4754.235</v>
      </c>
      <c r="G30" s="31">
        <v>4833.96</v>
      </c>
      <c r="H30" s="31">
        <v>4833.96</v>
      </c>
      <c r="I30" s="27">
        <v>4890.547249999999</v>
      </c>
      <c r="J30" s="27">
        <v>4890.547249999999</v>
      </c>
      <c r="K30" s="27">
        <v>4946.105836294999</v>
      </c>
      <c r="L30" s="27">
        <v>4946.105836294999</v>
      </c>
      <c r="M30" s="27">
        <v>4998.699374992054</v>
      </c>
      <c r="N30" s="27">
        <v>4998.699374992054</v>
      </c>
      <c r="O30" s="27">
        <v>5052.771290259025</v>
      </c>
      <c r="P30" s="27">
        <v>5052.771290259025</v>
      </c>
      <c r="Q30" s="27">
        <v>5106.505943178834</v>
      </c>
      <c r="R30" s="27">
        <v>5106.505943178834</v>
      </c>
      <c r="S30" s="27">
        <v>5164.990348865233</v>
      </c>
      <c r="T30" s="27">
        <v>5164.990348865233</v>
      </c>
      <c r="U30" s="27">
        <v>5236.827586853346</v>
      </c>
      <c r="V30" s="27">
        <v>5236.827586853346</v>
      </c>
      <c r="W30" s="27">
        <v>5292.062542058704</v>
      </c>
      <c r="X30" s="27">
        <v>5292.062542058704</v>
      </c>
      <c r="Y30" s="27">
        <v>5343.548990773199</v>
      </c>
      <c r="Z30" s="27">
        <v>5343.548990773199</v>
      </c>
      <c r="AA30" s="27">
        <v>5396.020235875535</v>
      </c>
      <c r="AB30" s="27">
        <v>5396.020235875535</v>
      </c>
      <c r="AC30" s="27">
        <v>5454.403535461521</v>
      </c>
      <c r="AD30" s="27">
        <v>5454.403535461521</v>
      </c>
      <c r="AE30" s="27">
        <v>5523.345476945058</v>
      </c>
      <c r="AF30" s="27">
        <v>5523.345476945058</v>
      </c>
      <c r="AG30" s="27">
        <v>5593.16204531863</v>
      </c>
      <c r="AH30" s="27">
        <v>5593.16204531863</v>
      </c>
      <c r="AI30" s="27">
        <v>5658.271210884645</v>
      </c>
      <c r="AJ30" s="27">
        <v>5658.271210884645</v>
      </c>
      <c r="AK30" s="27">
        <v>5719.497760820583</v>
      </c>
      <c r="AL30" s="27">
        <v>5719.497760820583</v>
      </c>
      <c r="AM30" s="27">
        <v>5769.948662950336</v>
      </c>
      <c r="AN30" s="27">
        <v>5769.948662950336</v>
      </c>
      <c r="AO30" s="27">
        <v>5825.582600901095</v>
      </c>
      <c r="AP30" s="27">
        <v>5825.582600901095</v>
      </c>
      <c r="AQ30" s="27">
        <v>5875.93077124103</v>
      </c>
      <c r="AR30" s="27">
        <v>5875.93077124103</v>
      </c>
      <c r="AS30" s="35">
        <v>104.5</v>
      </c>
      <c r="AT30" s="35">
        <v>104.5</v>
      </c>
      <c r="AU30" s="35">
        <v>110.7</v>
      </c>
      <c r="AV30" s="35">
        <v>110.7</v>
      </c>
      <c r="AW30" s="35">
        <v>117</v>
      </c>
      <c r="AX30" s="35">
        <v>117</v>
      </c>
      <c r="AY30" s="35">
        <v>122.9</v>
      </c>
      <c r="AZ30" s="35">
        <v>122.9</v>
      </c>
      <c r="BA30" s="35">
        <v>105.7</v>
      </c>
      <c r="BB30" s="35">
        <v>105.7</v>
      </c>
      <c r="BC30" s="27">
        <v>111</v>
      </c>
      <c r="BD30" s="27">
        <v>111</v>
      </c>
      <c r="BE30" s="1"/>
    </row>
    <row r="31" spans="1:57" ht="15.75" customHeight="1">
      <c r="A31" s="8" t="s">
        <v>36</v>
      </c>
      <c r="B31" s="5"/>
      <c r="C31" s="34"/>
      <c r="D31" s="34"/>
      <c r="E31" s="34"/>
      <c r="F31" s="34"/>
      <c r="G31" s="31"/>
      <c r="H31" s="31"/>
      <c r="I31" s="27"/>
      <c r="J31" s="27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4"/>
      <c r="AN31" s="34"/>
      <c r="AO31" s="34"/>
      <c r="AP31" s="34"/>
      <c r="AQ31" s="34"/>
      <c r="AR31" s="34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4"/>
      <c r="BD31" s="34"/>
      <c r="BE31" s="1"/>
    </row>
    <row r="32" spans="1:57" ht="15.75" customHeight="1">
      <c r="A32" s="9" t="s">
        <v>39</v>
      </c>
      <c r="B32" s="7" t="s">
        <v>38</v>
      </c>
      <c r="C32" s="35">
        <v>718.69</v>
      </c>
      <c r="D32" s="35">
        <v>808.34</v>
      </c>
      <c r="E32" s="35">
        <v>810.94</v>
      </c>
      <c r="F32" s="35">
        <v>855.47</v>
      </c>
      <c r="G32" s="27">
        <v>864.46</v>
      </c>
      <c r="H32" s="27">
        <v>864.46</v>
      </c>
      <c r="I32" s="27">
        <v>881.7492000000001</v>
      </c>
      <c r="J32" s="27">
        <v>881.7492000000001</v>
      </c>
      <c r="K32" s="27">
        <v>897.6206856000001</v>
      </c>
      <c r="L32" s="27">
        <v>897.6206856000001</v>
      </c>
      <c r="M32" s="27">
        <v>913.7778579408001</v>
      </c>
      <c r="N32" s="27">
        <v>913.7778579408001</v>
      </c>
      <c r="O32" s="27">
        <v>922.9156365202082</v>
      </c>
      <c r="P32" s="27">
        <v>922.9156365202082</v>
      </c>
      <c r="Q32" s="27">
        <v>931.22187724889</v>
      </c>
      <c r="R32" s="27">
        <v>931.22187724889</v>
      </c>
      <c r="S32" s="27">
        <v>939.6028741441299</v>
      </c>
      <c r="T32" s="27">
        <v>939.6028741441299</v>
      </c>
      <c r="U32" s="27">
        <v>948.059300011427</v>
      </c>
      <c r="V32" s="27">
        <v>948.059300011427</v>
      </c>
      <c r="W32" s="27">
        <v>956.1178040615241</v>
      </c>
      <c r="X32" s="27">
        <v>956.1178040615241</v>
      </c>
      <c r="Y32" s="27">
        <v>964.244805396047</v>
      </c>
      <c r="Z32" s="27">
        <v>964.244805396047</v>
      </c>
      <c r="AA32" s="27">
        <v>972.9230086446113</v>
      </c>
      <c r="AB32" s="27">
        <v>972.9230086446113</v>
      </c>
      <c r="AC32" s="27">
        <v>982.6522387310574</v>
      </c>
      <c r="AD32" s="27">
        <v>982.6522387310574</v>
      </c>
      <c r="AE32" s="27">
        <v>993.461413357099</v>
      </c>
      <c r="AF32" s="27">
        <v>993.461413357099</v>
      </c>
      <c r="AG32" s="27">
        <v>1004.389488904027</v>
      </c>
      <c r="AH32" s="27">
        <v>1004.389488904027</v>
      </c>
      <c r="AI32" s="27">
        <v>1014.4333837930673</v>
      </c>
      <c r="AJ32" s="27">
        <v>1014.4333837930673</v>
      </c>
      <c r="AK32" s="27">
        <v>1024.577717630998</v>
      </c>
      <c r="AL32" s="27">
        <v>1024.577717630998</v>
      </c>
      <c r="AM32" s="27">
        <v>1032.774339372046</v>
      </c>
      <c r="AN32" s="27">
        <v>1032.774339372046</v>
      </c>
      <c r="AO32" s="27">
        <v>1041.0365340870223</v>
      </c>
      <c r="AP32" s="27">
        <v>1041.0365340870223</v>
      </c>
      <c r="AQ32" s="27">
        <v>1048.3237898256314</v>
      </c>
      <c r="AR32" s="27">
        <v>1048.3237898256314</v>
      </c>
      <c r="AS32" s="27">
        <v>112.7</v>
      </c>
      <c r="AT32" s="27">
        <v>112.7</v>
      </c>
      <c r="AU32" s="27">
        <v>117.9</v>
      </c>
      <c r="AV32" s="27">
        <v>117.9</v>
      </c>
      <c r="AW32" s="27">
        <v>123.9</v>
      </c>
      <c r="AX32" s="27">
        <v>123.9</v>
      </c>
      <c r="AY32" s="27">
        <v>129.3</v>
      </c>
      <c r="AZ32" s="27">
        <v>129.3</v>
      </c>
      <c r="BA32" s="27">
        <v>105</v>
      </c>
      <c r="BB32" s="27">
        <v>105</v>
      </c>
      <c r="BC32" s="27">
        <v>109.6</v>
      </c>
      <c r="BD32" s="27">
        <v>109.6</v>
      </c>
      <c r="BE32" s="1"/>
    </row>
    <row r="33" spans="1:57" ht="16.5" customHeight="1">
      <c r="A33" s="10" t="s">
        <v>40</v>
      </c>
      <c r="B33" s="5" t="s">
        <v>38</v>
      </c>
      <c r="C33" s="34">
        <v>3512.37</v>
      </c>
      <c r="D33" s="34">
        <v>3643.46</v>
      </c>
      <c r="E33" s="35">
        <v>3970.32</v>
      </c>
      <c r="F33" s="35">
        <v>3898.765</v>
      </c>
      <c r="G33" s="35">
        <v>3969.5</v>
      </c>
      <c r="H33" s="35">
        <v>3969.5</v>
      </c>
      <c r="I33" s="27">
        <v>4008.798049999999</v>
      </c>
      <c r="J33" s="27">
        <v>4008.798049999999</v>
      </c>
      <c r="K33" s="27">
        <v>4048.485150694999</v>
      </c>
      <c r="L33" s="27">
        <v>4048.485150694999</v>
      </c>
      <c r="M33" s="27">
        <v>4084.9215170512534</v>
      </c>
      <c r="N33" s="27">
        <v>4084.9215170512534</v>
      </c>
      <c r="O33" s="27">
        <v>4129.855653738817</v>
      </c>
      <c r="P33" s="27">
        <v>4129.855653738817</v>
      </c>
      <c r="Q33" s="27">
        <v>4175.284065929944</v>
      </c>
      <c r="R33" s="27">
        <v>4175.284065929944</v>
      </c>
      <c r="S33" s="27">
        <v>4225.387474721103</v>
      </c>
      <c r="T33" s="27">
        <v>4225.387474721103</v>
      </c>
      <c r="U33" s="27">
        <v>4288.768286841919</v>
      </c>
      <c r="V33" s="27">
        <v>4288.768286841919</v>
      </c>
      <c r="W33" s="27">
        <v>4335.94473799718</v>
      </c>
      <c r="X33" s="27">
        <v>4335.94473799718</v>
      </c>
      <c r="Y33" s="27">
        <v>4379.304185377152</v>
      </c>
      <c r="Z33" s="27">
        <v>4379.304185377152</v>
      </c>
      <c r="AA33" s="27">
        <v>4423.097227230924</v>
      </c>
      <c r="AB33" s="27">
        <v>4423.097227230924</v>
      </c>
      <c r="AC33" s="27">
        <v>4471.751296730464</v>
      </c>
      <c r="AD33" s="27">
        <v>4471.751296730464</v>
      </c>
      <c r="AE33" s="27">
        <v>4529.88406358796</v>
      </c>
      <c r="AF33" s="27">
        <v>4529.88406358796</v>
      </c>
      <c r="AG33" s="27">
        <v>4588.772556414603</v>
      </c>
      <c r="AH33" s="27">
        <v>4588.772556414603</v>
      </c>
      <c r="AI33" s="27">
        <v>4643.837827091578</v>
      </c>
      <c r="AJ33" s="27">
        <v>4643.837827091578</v>
      </c>
      <c r="AK33" s="27">
        <v>4694.920043189585</v>
      </c>
      <c r="AL33" s="27">
        <v>4694.920043189585</v>
      </c>
      <c r="AM33" s="27">
        <v>4737.174323578291</v>
      </c>
      <c r="AN33" s="27">
        <v>4737.174323578291</v>
      </c>
      <c r="AO33" s="27">
        <v>4784.546066814073</v>
      </c>
      <c r="AP33" s="27">
        <v>4784.546066814073</v>
      </c>
      <c r="AQ33" s="27">
        <v>4827.606981415399</v>
      </c>
      <c r="AR33" s="27">
        <v>4827.606981415399</v>
      </c>
      <c r="AS33" s="35">
        <v>102.9</v>
      </c>
      <c r="AT33" s="35">
        <v>102.9</v>
      </c>
      <c r="AU33" s="35">
        <v>109.2</v>
      </c>
      <c r="AV33" s="35">
        <v>109.2</v>
      </c>
      <c r="AW33" s="35">
        <v>115.6</v>
      </c>
      <c r="AX33" s="35">
        <v>115.6</v>
      </c>
      <c r="AY33" s="35">
        <v>121.6</v>
      </c>
      <c r="AZ33" s="35">
        <v>121.6</v>
      </c>
      <c r="BA33" s="35">
        <v>105.8</v>
      </c>
      <c r="BB33" s="35">
        <v>105.8</v>
      </c>
      <c r="BC33" s="27">
        <v>111.3</v>
      </c>
      <c r="BD33" s="27">
        <v>111.3</v>
      </c>
      <c r="BE33" s="1"/>
    </row>
    <row r="34" spans="1:57" ht="15.75" customHeight="1">
      <c r="A34" s="4" t="s">
        <v>41</v>
      </c>
      <c r="B34" s="5" t="s">
        <v>42</v>
      </c>
      <c r="C34" s="35">
        <v>1414.8</v>
      </c>
      <c r="D34" s="35">
        <v>1655.7</v>
      </c>
      <c r="E34" s="35">
        <v>1802.700839527656</v>
      </c>
      <c r="F34" s="35">
        <v>2048.3923487164607</v>
      </c>
      <c r="G34" s="35">
        <v>2179.9641443247356</v>
      </c>
      <c r="H34" s="35">
        <v>2197.3220229584026</v>
      </c>
      <c r="I34" s="35">
        <v>2375.4299644457888</v>
      </c>
      <c r="J34" s="35">
        <v>2431.7423562415997</v>
      </c>
      <c r="K34" s="35">
        <v>2595.713839304913</v>
      </c>
      <c r="L34" s="35">
        <v>2702.0579033026606</v>
      </c>
      <c r="M34" s="35">
        <v>2854.551645750929</v>
      </c>
      <c r="N34" s="35">
        <v>2971.376026411624</v>
      </c>
      <c r="O34" s="35">
        <v>3137.242327378278</v>
      </c>
      <c r="P34" s="35">
        <v>3265.6512408737094</v>
      </c>
      <c r="Q34" s="35">
        <v>3432.0902769758563</v>
      </c>
      <c r="R34" s="35">
        <v>3572.5085727025207</v>
      </c>
      <c r="S34" s="35">
        <v>3747.9966779415263</v>
      </c>
      <c r="T34" s="35">
        <v>3901.3337853793896</v>
      </c>
      <c r="U34" s="35">
        <v>4013.8902086225603</v>
      </c>
      <c r="V34" s="35">
        <v>4178.130482378679</v>
      </c>
      <c r="W34" s="35">
        <v>4137.667738358623</v>
      </c>
      <c r="X34" s="35">
        <v>4306.924581492392</v>
      </c>
      <c r="Y34" s="35">
        <v>4269.290794491136</v>
      </c>
      <c r="Z34" s="35">
        <v>4443.861349098384</v>
      </c>
      <c r="AA34" s="35">
        <v>4447.745205760111</v>
      </c>
      <c r="AB34" s="35">
        <v>4629.529224436702</v>
      </c>
      <c r="AC34" s="35">
        <v>4610.737785384638</v>
      </c>
      <c r="AD34" s="35">
        <v>4799.118106521654</v>
      </c>
      <c r="AE34" s="35">
        <v>4772.031823841866</v>
      </c>
      <c r="AF34" s="35">
        <v>4966.911902794218</v>
      </c>
      <c r="AG34" s="35">
        <v>4923.914382168308</v>
      </c>
      <c r="AH34" s="35">
        <v>5124.926955162421</v>
      </c>
      <c r="AI34" s="35">
        <v>5071.554783822911</v>
      </c>
      <c r="AJ34" s="35">
        <v>5278.497614253231</v>
      </c>
      <c r="AK34" s="35">
        <v>5248.876555354375</v>
      </c>
      <c r="AL34" s="35">
        <v>5462.929059175048</v>
      </c>
      <c r="AM34" s="35">
        <v>5453.41018921612</v>
      </c>
      <c r="AN34" s="35">
        <v>5675.67315887043</v>
      </c>
      <c r="AO34" s="35">
        <v>5420.923018325242</v>
      </c>
      <c r="AP34" s="35">
        <v>5641.395946932201</v>
      </c>
      <c r="AQ34" s="35">
        <v>5407.045562423841</v>
      </c>
      <c r="AR34" s="35">
        <v>5626.595803197494</v>
      </c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1"/>
    </row>
    <row r="35" spans="1:57" ht="15.75" customHeight="1">
      <c r="A35" s="4" t="s">
        <v>43</v>
      </c>
      <c r="B35" s="5" t="s">
        <v>12</v>
      </c>
      <c r="C35" s="34">
        <v>112.6</v>
      </c>
      <c r="D35" s="26">
        <v>117</v>
      </c>
      <c r="E35" s="26">
        <v>108.9</v>
      </c>
      <c r="F35" s="26">
        <v>113.6</v>
      </c>
      <c r="G35" s="26">
        <v>106.4</v>
      </c>
      <c r="H35" s="26">
        <v>107.3</v>
      </c>
      <c r="I35" s="26">
        <v>109</v>
      </c>
      <c r="J35" s="26">
        <v>110.7</v>
      </c>
      <c r="K35" s="26">
        <v>109.3</v>
      </c>
      <c r="L35" s="26">
        <v>111.1</v>
      </c>
      <c r="M35" s="31">
        <v>110</v>
      </c>
      <c r="N35" s="31">
        <v>110</v>
      </c>
      <c r="O35" s="31">
        <v>109.9</v>
      </c>
      <c r="P35" s="31">
        <v>109.9</v>
      </c>
      <c r="Q35" s="31">
        <v>109.4</v>
      </c>
      <c r="R35" s="31">
        <v>109.4</v>
      </c>
      <c r="S35" s="31">
        <v>109.2</v>
      </c>
      <c r="T35" s="31">
        <v>109.2</v>
      </c>
      <c r="U35" s="31">
        <v>107.1</v>
      </c>
      <c r="V35" s="31">
        <v>107.1</v>
      </c>
      <c r="W35" s="31">
        <v>103.1</v>
      </c>
      <c r="X35" s="31">
        <v>103.1</v>
      </c>
      <c r="Y35" s="31">
        <v>103.2</v>
      </c>
      <c r="Z35" s="31">
        <v>103.2</v>
      </c>
      <c r="AA35" s="31">
        <v>104.2</v>
      </c>
      <c r="AB35" s="31">
        <v>104.2</v>
      </c>
      <c r="AC35" s="31">
        <v>103.7</v>
      </c>
      <c r="AD35" s="31">
        <v>103.7</v>
      </c>
      <c r="AE35" s="34">
        <v>103.5</v>
      </c>
      <c r="AF35" s="34">
        <v>103.5</v>
      </c>
      <c r="AG35" s="34">
        <v>103.2</v>
      </c>
      <c r="AH35" s="34">
        <v>103.2</v>
      </c>
      <c r="AI35" s="34">
        <v>103</v>
      </c>
      <c r="AJ35" s="34">
        <v>103</v>
      </c>
      <c r="AK35" s="34">
        <v>103.5</v>
      </c>
      <c r="AL35" s="34">
        <v>103.5</v>
      </c>
      <c r="AM35" s="34">
        <v>103.9</v>
      </c>
      <c r="AN35" s="34">
        <v>103.9</v>
      </c>
      <c r="AO35" s="34">
        <v>99.4</v>
      </c>
      <c r="AP35" s="34">
        <v>99.4</v>
      </c>
      <c r="AQ35" s="34">
        <v>99.7</v>
      </c>
      <c r="AR35" s="34">
        <v>99.7</v>
      </c>
      <c r="AS35" s="40">
        <v>158.4</v>
      </c>
      <c r="AT35" s="40">
        <v>164.9</v>
      </c>
      <c r="AU35" s="40">
        <v>229.6</v>
      </c>
      <c r="AV35" s="40">
        <v>239.1</v>
      </c>
      <c r="AW35" s="40">
        <v>273.5</v>
      </c>
      <c r="AX35" s="40">
        <v>284.8</v>
      </c>
      <c r="AY35" s="40">
        <v>300.2</v>
      </c>
      <c r="AZ35" s="40">
        <v>312.7</v>
      </c>
      <c r="BA35" s="40">
        <v>119.1</v>
      </c>
      <c r="BB35" s="40">
        <v>119.1</v>
      </c>
      <c r="BC35" s="40">
        <v>109.8</v>
      </c>
      <c r="BD35" s="40">
        <v>109.8</v>
      </c>
      <c r="BE35" s="1"/>
    </row>
    <row r="36" spans="1:57" ht="15.75" customHeight="1">
      <c r="A36" s="8" t="s">
        <v>44</v>
      </c>
      <c r="B36" s="5"/>
      <c r="C36" s="34"/>
      <c r="D36" s="26"/>
      <c r="E36" s="26"/>
      <c r="F36" s="26"/>
      <c r="G36" s="26"/>
      <c r="H36" s="26"/>
      <c r="I36" s="26"/>
      <c r="J36" s="26"/>
      <c r="K36" s="26"/>
      <c r="L36" s="26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1"/>
    </row>
    <row r="37" spans="1:57" ht="15.75" customHeight="1">
      <c r="A37" s="10" t="s">
        <v>37</v>
      </c>
      <c r="B37" s="5" t="s">
        <v>42</v>
      </c>
      <c r="C37" s="34"/>
      <c r="D37" s="26"/>
      <c r="E37" s="26"/>
      <c r="F37" s="26"/>
      <c r="G37" s="26"/>
      <c r="H37" s="26"/>
      <c r="I37" s="26"/>
      <c r="J37" s="26"/>
      <c r="K37" s="26"/>
      <c r="L37" s="26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1"/>
    </row>
    <row r="38" spans="1:57" ht="16.5" customHeight="1">
      <c r="A38" s="10" t="s">
        <v>43</v>
      </c>
      <c r="B38" s="5" t="s">
        <v>12</v>
      </c>
      <c r="C38" s="34"/>
      <c r="D38" s="37"/>
      <c r="E38" s="37"/>
      <c r="F38" s="37"/>
      <c r="G38" s="37"/>
      <c r="H38" s="37"/>
      <c r="I38" s="37"/>
      <c r="J38" s="37"/>
      <c r="K38" s="37"/>
      <c r="L38" s="37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40"/>
      <c r="BD38" s="40"/>
      <c r="BE38" s="1"/>
    </row>
    <row r="39" spans="1:57" ht="15.75" customHeight="1">
      <c r="A39" s="10" t="s">
        <v>39</v>
      </c>
      <c r="B39" s="5" t="s">
        <v>42</v>
      </c>
      <c r="C39" s="35">
        <v>1215.9</v>
      </c>
      <c r="D39" s="35">
        <v>1446.9</v>
      </c>
      <c r="E39" s="35">
        <v>1591.2</v>
      </c>
      <c r="F39" s="35">
        <v>1750.3</v>
      </c>
      <c r="G39" s="27">
        <v>1804.3395161141057</v>
      </c>
      <c r="H39" s="27">
        <v>1804.3395161141057</v>
      </c>
      <c r="I39" s="27">
        <v>1966.7300725643754</v>
      </c>
      <c r="J39" s="27">
        <v>1966.7300725643754</v>
      </c>
      <c r="K39" s="27">
        <v>2183.070380546457</v>
      </c>
      <c r="L39" s="27">
        <v>2202.737681272101</v>
      </c>
      <c r="M39" s="27">
        <v>2401.377418601103</v>
      </c>
      <c r="N39" s="27">
        <v>2423.011449399311</v>
      </c>
      <c r="O39" s="27">
        <v>2639.113783042612</v>
      </c>
      <c r="P39" s="27">
        <v>2662.8895828898426</v>
      </c>
      <c r="Q39" s="27">
        <v>2900.3860475638303</v>
      </c>
      <c r="R39" s="27">
        <v>2926.515651595937</v>
      </c>
      <c r="S39" s="27">
        <v>3175.922722082394</v>
      </c>
      <c r="T39" s="27">
        <v>3204.534638497551</v>
      </c>
      <c r="U39" s="27">
        <v>3414.1169262385733</v>
      </c>
      <c r="V39" s="27">
        <v>3444.874736384867</v>
      </c>
      <c r="W39" s="27">
        <v>3533.611018656923</v>
      </c>
      <c r="X39" s="27">
        <v>3565.445352158337</v>
      </c>
      <c r="Y39" s="27">
        <v>3660.8210153285722</v>
      </c>
      <c r="Z39" s="27">
        <v>3693.801384836037</v>
      </c>
      <c r="AA39" s="27">
        <v>3829.2187820336867</v>
      </c>
      <c r="AB39" s="27">
        <v>3863.7162485384947</v>
      </c>
      <c r="AC39" s="27">
        <v>3982.3875333150345</v>
      </c>
      <c r="AD39" s="27">
        <v>4018.264898480035</v>
      </c>
      <c r="AE39" s="27">
        <v>4141.683034647636</v>
      </c>
      <c r="AF39" s="27">
        <v>4178.995494419237</v>
      </c>
      <c r="AG39" s="27">
        <v>4290.783623894951</v>
      </c>
      <c r="AH39" s="27">
        <v>4329.43933221833</v>
      </c>
      <c r="AI39" s="27">
        <v>4440.961050731275</v>
      </c>
      <c r="AJ39" s="27">
        <v>4480.969708845971</v>
      </c>
      <c r="AK39" s="27">
        <v>4618.599492760526</v>
      </c>
      <c r="AL39" s="27">
        <v>4660.208497199809</v>
      </c>
      <c r="AM39" s="27">
        <v>4821.81787044199</v>
      </c>
      <c r="AN39" s="27">
        <v>4865.257671076601</v>
      </c>
      <c r="AO39" s="27">
        <v>4870.03604914641</v>
      </c>
      <c r="AP39" s="27">
        <v>4913.910247787367</v>
      </c>
      <c r="AQ39" s="27">
        <v>4918.736409637874</v>
      </c>
      <c r="AR39" s="27">
        <v>4963.049350265241</v>
      </c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83"/>
      <c r="BD39" s="83"/>
      <c r="BE39" s="1"/>
    </row>
    <row r="40" spans="1:57" ht="15.75" customHeight="1">
      <c r="A40" s="10" t="s">
        <v>43</v>
      </c>
      <c r="B40" s="5" t="s">
        <v>12</v>
      </c>
      <c r="C40" s="34">
        <v>118</v>
      </c>
      <c r="D40" s="38">
        <v>119</v>
      </c>
      <c r="E40" s="38">
        <v>110</v>
      </c>
      <c r="F40" s="38">
        <v>110</v>
      </c>
      <c r="G40" s="38">
        <v>103.1</v>
      </c>
      <c r="H40" s="38">
        <v>103.1</v>
      </c>
      <c r="I40" s="38">
        <v>109</v>
      </c>
      <c r="J40" s="38">
        <v>109</v>
      </c>
      <c r="K40" s="38">
        <v>111</v>
      </c>
      <c r="L40" s="38">
        <v>112</v>
      </c>
      <c r="M40" s="31">
        <v>110</v>
      </c>
      <c r="N40" s="31">
        <v>110</v>
      </c>
      <c r="O40" s="31">
        <v>109.9</v>
      </c>
      <c r="P40" s="31">
        <v>109.9</v>
      </c>
      <c r="Q40" s="31">
        <v>109.9</v>
      </c>
      <c r="R40" s="31">
        <v>109.9</v>
      </c>
      <c r="S40" s="31">
        <v>109.5</v>
      </c>
      <c r="T40" s="31">
        <v>109.5</v>
      </c>
      <c r="U40" s="31">
        <v>107.5</v>
      </c>
      <c r="V40" s="31">
        <v>107.5</v>
      </c>
      <c r="W40" s="31">
        <v>103.5</v>
      </c>
      <c r="X40" s="31">
        <v>103.5</v>
      </c>
      <c r="Y40" s="31">
        <v>103.6</v>
      </c>
      <c r="Z40" s="31">
        <v>103.6</v>
      </c>
      <c r="AA40" s="31">
        <v>104.6</v>
      </c>
      <c r="AB40" s="31">
        <v>104.6</v>
      </c>
      <c r="AC40" s="31">
        <v>104</v>
      </c>
      <c r="AD40" s="31">
        <v>104</v>
      </c>
      <c r="AE40" s="34">
        <v>104</v>
      </c>
      <c r="AF40" s="34">
        <v>104</v>
      </c>
      <c r="AG40" s="34">
        <v>103.6</v>
      </c>
      <c r="AH40" s="34">
        <v>103.6</v>
      </c>
      <c r="AI40" s="34">
        <v>103.5</v>
      </c>
      <c r="AJ40" s="34">
        <v>103.5</v>
      </c>
      <c r="AK40" s="34">
        <v>104</v>
      </c>
      <c r="AL40" s="34">
        <v>104</v>
      </c>
      <c r="AM40" s="34">
        <v>104.4</v>
      </c>
      <c r="AN40" s="34">
        <v>104.4</v>
      </c>
      <c r="AO40" s="34">
        <v>101</v>
      </c>
      <c r="AP40" s="34">
        <v>101</v>
      </c>
      <c r="AQ40" s="34">
        <v>101</v>
      </c>
      <c r="AR40" s="34">
        <v>101</v>
      </c>
      <c r="AS40" s="40">
        <v>150.9</v>
      </c>
      <c r="AT40" s="40">
        <v>152.3</v>
      </c>
      <c r="AU40" s="40">
        <v>222</v>
      </c>
      <c r="AV40" s="40">
        <v>224</v>
      </c>
      <c r="AW40" s="40">
        <v>268.3</v>
      </c>
      <c r="AX40" s="40">
        <v>270.6</v>
      </c>
      <c r="AY40" s="40">
        <v>307.6</v>
      </c>
      <c r="AZ40" s="40">
        <v>310.1</v>
      </c>
      <c r="BA40" s="40">
        <v>120.8</v>
      </c>
      <c r="BB40" s="40">
        <v>120.8</v>
      </c>
      <c r="BC40" s="40">
        <v>138.4</v>
      </c>
      <c r="BD40" s="40">
        <v>138.4</v>
      </c>
      <c r="BE40" s="1"/>
    </row>
    <row r="41" spans="1:57" ht="15" customHeight="1">
      <c r="A41" s="10" t="s">
        <v>40</v>
      </c>
      <c r="B41" s="5" t="s">
        <v>42</v>
      </c>
      <c r="C41" s="35">
        <v>1455.5</v>
      </c>
      <c r="D41" s="35">
        <v>1702</v>
      </c>
      <c r="E41" s="35">
        <v>1845.9</v>
      </c>
      <c r="F41" s="35">
        <v>2113.8</v>
      </c>
      <c r="G41" s="31">
        <v>2261.766</v>
      </c>
      <c r="H41" s="83">
        <v>2282.9040000000005</v>
      </c>
      <c r="I41" s="27">
        <v>2465.3249400000004</v>
      </c>
      <c r="J41" s="27">
        <v>2534.023440000001</v>
      </c>
      <c r="K41" s="27">
        <v>2687.2041846000006</v>
      </c>
      <c r="L41" s="27">
        <v>2812.766018400001</v>
      </c>
      <c r="M41" s="27">
        <v>2955.924603060001</v>
      </c>
      <c r="N41" s="27">
        <v>3094.0426202400013</v>
      </c>
      <c r="O41" s="27">
        <v>3248.561138762941</v>
      </c>
      <c r="P41" s="27">
        <v>3400.3528396437614</v>
      </c>
      <c r="Q41" s="27">
        <v>3550.6773246678945</v>
      </c>
      <c r="R41" s="27">
        <v>3716.5856537306313</v>
      </c>
      <c r="S41" s="27">
        <v>3875.20923214254</v>
      </c>
      <c r="T41" s="27">
        <v>4056.2815824816107</v>
      </c>
      <c r="U41" s="27">
        <v>4146.473878392518</v>
      </c>
      <c r="V41" s="27">
        <v>4340.221293255324</v>
      </c>
      <c r="W41" s="27">
        <v>4270.868094744294</v>
      </c>
      <c r="X41" s="27">
        <v>4470.427932052984</v>
      </c>
      <c r="Y41" s="27">
        <v>4403.265005681366</v>
      </c>
      <c r="Z41" s="27">
        <v>4609.011197946626</v>
      </c>
      <c r="AA41" s="27">
        <v>4583.798870914302</v>
      </c>
      <c r="AB41" s="27">
        <v>4797.980657062438</v>
      </c>
      <c r="AC41" s="27">
        <v>4748.815630267217</v>
      </c>
      <c r="AD41" s="27">
        <v>4970.707960716686</v>
      </c>
      <c r="AE41" s="27">
        <v>4910.275361696303</v>
      </c>
      <c r="AF41" s="27">
        <v>5139.712031381054</v>
      </c>
      <c r="AG41" s="27">
        <v>5062.493897908887</v>
      </c>
      <c r="AH41" s="27">
        <v>5299.043104353866</v>
      </c>
      <c r="AI41" s="27">
        <v>5209.306220948245</v>
      </c>
      <c r="AJ41" s="27">
        <v>5452.715354380127</v>
      </c>
      <c r="AK41" s="27">
        <v>5386.422632460485</v>
      </c>
      <c r="AL41" s="27">
        <v>5638.107676429051</v>
      </c>
      <c r="AM41" s="27">
        <v>5591.106692493984</v>
      </c>
      <c r="AN41" s="27">
        <v>5852.355768133355</v>
      </c>
      <c r="AO41" s="27">
        <v>5540.786732261538</v>
      </c>
      <c r="AP41" s="27">
        <v>5799.684566220155</v>
      </c>
      <c r="AQ41" s="27">
        <v>5513.0827986002305</v>
      </c>
      <c r="AR41" s="27">
        <v>5770.686143389054</v>
      </c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83"/>
      <c r="BD41" s="83"/>
      <c r="BE41" s="1"/>
    </row>
    <row r="42" spans="1:57" ht="16.5" customHeight="1">
      <c r="A42" s="10" t="s">
        <v>43</v>
      </c>
      <c r="B42" s="5" t="s">
        <v>12</v>
      </c>
      <c r="C42" s="34">
        <v>111.1</v>
      </c>
      <c r="D42" s="84">
        <v>116.9</v>
      </c>
      <c r="E42" s="84">
        <v>108.5</v>
      </c>
      <c r="F42" s="84">
        <v>114.5</v>
      </c>
      <c r="G42" s="84">
        <v>107</v>
      </c>
      <c r="H42" s="84">
        <v>108</v>
      </c>
      <c r="I42" s="84">
        <v>109</v>
      </c>
      <c r="J42" s="84">
        <v>111</v>
      </c>
      <c r="K42" s="84">
        <v>109</v>
      </c>
      <c r="L42" s="84">
        <v>111</v>
      </c>
      <c r="M42" s="31">
        <v>110</v>
      </c>
      <c r="N42" s="31">
        <v>110</v>
      </c>
      <c r="O42" s="31">
        <v>109.9</v>
      </c>
      <c r="P42" s="31">
        <v>109.9</v>
      </c>
      <c r="Q42" s="31">
        <v>109.3</v>
      </c>
      <c r="R42" s="31">
        <v>109.3</v>
      </c>
      <c r="S42" s="31">
        <v>109.1</v>
      </c>
      <c r="T42" s="31">
        <v>109.1</v>
      </c>
      <c r="U42" s="31">
        <v>107</v>
      </c>
      <c r="V42" s="31">
        <v>107</v>
      </c>
      <c r="W42" s="31">
        <v>103</v>
      </c>
      <c r="X42" s="31">
        <v>103</v>
      </c>
      <c r="Y42" s="31">
        <v>103.1</v>
      </c>
      <c r="Z42" s="31">
        <v>103.1</v>
      </c>
      <c r="AA42" s="31">
        <v>104.1</v>
      </c>
      <c r="AB42" s="31">
        <v>104.1</v>
      </c>
      <c r="AC42" s="31">
        <v>103.6</v>
      </c>
      <c r="AD42" s="31">
        <v>103.6</v>
      </c>
      <c r="AE42" s="34">
        <v>103.4</v>
      </c>
      <c r="AF42" s="34">
        <v>103.4</v>
      </c>
      <c r="AG42" s="34">
        <v>103.1</v>
      </c>
      <c r="AH42" s="34">
        <v>103.1</v>
      </c>
      <c r="AI42" s="34">
        <v>102.9</v>
      </c>
      <c r="AJ42" s="34">
        <v>102.9</v>
      </c>
      <c r="AK42" s="34">
        <v>103.4</v>
      </c>
      <c r="AL42" s="34">
        <v>103.4</v>
      </c>
      <c r="AM42" s="34">
        <v>103.8</v>
      </c>
      <c r="AN42" s="34">
        <v>103.8</v>
      </c>
      <c r="AO42" s="34">
        <v>99.1</v>
      </c>
      <c r="AP42" s="34">
        <v>99.1</v>
      </c>
      <c r="AQ42" s="34">
        <v>99.5</v>
      </c>
      <c r="AR42" s="34">
        <v>99.5</v>
      </c>
      <c r="AS42" s="40">
        <v>160.1</v>
      </c>
      <c r="AT42" s="40">
        <v>167.6</v>
      </c>
      <c r="AU42" s="40">
        <v>231.2</v>
      </c>
      <c r="AV42" s="40">
        <v>242</v>
      </c>
      <c r="AW42" s="40">
        <v>274</v>
      </c>
      <c r="AX42" s="40">
        <v>286.8</v>
      </c>
      <c r="AY42" s="40">
        <v>298.4</v>
      </c>
      <c r="AZ42" s="40">
        <v>312.3</v>
      </c>
      <c r="BA42" s="40">
        <v>118.5</v>
      </c>
      <c r="BB42" s="40">
        <v>118.5</v>
      </c>
      <c r="BC42" s="40">
        <v>108.9</v>
      </c>
      <c r="BD42" s="40">
        <v>108.9</v>
      </c>
      <c r="BE42" s="1"/>
    </row>
    <row r="43" spans="1:57" ht="16.5" customHeight="1">
      <c r="A43" s="3" t="s">
        <v>45</v>
      </c>
      <c r="B43" s="5"/>
      <c r="C43" s="34"/>
      <c r="D43" s="34"/>
      <c r="E43" s="34"/>
      <c r="F43" s="34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1"/>
    </row>
    <row r="44" spans="1:57" ht="18">
      <c r="A44" s="4" t="s">
        <v>88</v>
      </c>
      <c r="B44" s="5" t="s">
        <v>46</v>
      </c>
      <c r="C44" s="34">
        <v>11930.1</v>
      </c>
      <c r="D44" s="34">
        <v>12987</v>
      </c>
      <c r="E44" s="34">
        <v>13509</v>
      </c>
      <c r="F44" s="34">
        <v>14674.6</v>
      </c>
      <c r="G44" s="36">
        <v>15537.7</v>
      </c>
      <c r="H44" s="36">
        <v>15737</v>
      </c>
      <c r="I44" s="36">
        <v>16783.3</v>
      </c>
      <c r="J44" s="36">
        <v>17188.7</v>
      </c>
      <c r="K44" s="36">
        <v>17955</v>
      </c>
      <c r="L44" s="36">
        <v>18663.6</v>
      </c>
      <c r="M44" s="36">
        <f aca="true" t="shared" si="2" ref="M44:AR44">K44*M45*M46/10000</f>
        <v>19417.093605</v>
      </c>
      <c r="N44" s="36">
        <f t="shared" si="2"/>
        <v>20438.881632</v>
      </c>
      <c r="O44" s="36">
        <f t="shared" si="2"/>
        <v>20978.30559921642</v>
      </c>
      <c r="P44" s="36">
        <f t="shared" si="2"/>
        <v>22383.273319415424</v>
      </c>
      <c r="Q44" s="36">
        <f t="shared" si="2"/>
        <v>22515.176267415012</v>
      </c>
      <c r="R44" s="36">
        <f t="shared" si="2"/>
        <v>24326.2757431806</v>
      </c>
      <c r="S44" s="36">
        <f t="shared" si="2"/>
        <v>24118.61706047524</v>
      </c>
      <c r="T44" s="36">
        <f t="shared" si="2"/>
        <v>26412.205235606845</v>
      </c>
      <c r="U44" s="36">
        <f t="shared" si="2"/>
        <v>25961.279403895547</v>
      </c>
      <c r="V44" s="36">
        <f t="shared" si="2"/>
        <v>28787.190730392613</v>
      </c>
      <c r="W44" s="36">
        <f t="shared" si="2"/>
        <v>28160.25169196431</v>
      </c>
      <c r="X44" s="36">
        <f t="shared" si="2"/>
        <v>31616.971579190205</v>
      </c>
      <c r="Y44" s="36">
        <f t="shared" si="2"/>
        <v>30370.268244749666</v>
      </c>
      <c r="Z44" s="36">
        <f t="shared" si="2"/>
        <v>34525.732964475705</v>
      </c>
      <c r="AA44" s="36">
        <f t="shared" si="2"/>
        <v>32816.8970545467</v>
      </c>
      <c r="AB44" s="36">
        <f t="shared" si="2"/>
        <v>37773.91392177358</v>
      </c>
      <c r="AC44" s="36">
        <f t="shared" si="2"/>
        <v>35358.2375624508</v>
      </c>
      <c r="AD44" s="36">
        <f t="shared" si="2"/>
        <v>41207.864888574164</v>
      </c>
      <c r="AE44" s="36">
        <f t="shared" si="2"/>
        <v>37911.73876273588</v>
      </c>
      <c r="AF44" s="36">
        <f t="shared" si="2"/>
        <v>44735.052083711664</v>
      </c>
      <c r="AG44" s="36">
        <f t="shared" si="2"/>
        <v>40648.51136054026</v>
      </c>
      <c r="AH44" s="36">
        <f t="shared" si="2"/>
        <v>48469.757906920335</v>
      </c>
      <c r="AI44" s="36">
        <f t="shared" si="2"/>
        <v>43582.11442543044</v>
      </c>
      <c r="AJ44" s="36">
        <f t="shared" si="2"/>
        <v>52564.57999441277</v>
      </c>
      <c r="AK44" s="36">
        <f t="shared" si="2"/>
        <v>46726.56398122524</v>
      </c>
      <c r="AL44" s="36">
        <f t="shared" si="2"/>
        <v>57057.5374694352</v>
      </c>
      <c r="AM44" s="36">
        <f t="shared" si="2"/>
        <v>50341.471150504774</v>
      </c>
      <c r="AN44" s="36">
        <f t="shared" si="2"/>
        <v>62234.93841941175</v>
      </c>
      <c r="AO44" s="36">
        <f t="shared" si="2"/>
        <v>53707.50327751212</v>
      </c>
      <c r="AP44" s="36">
        <f t="shared" si="2"/>
        <v>67473.25318617364</v>
      </c>
      <c r="AQ44" s="36">
        <f t="shared" si="2"/>
        <v>57464.343131774105</v>
      </c>
      <c r="AR44" s="36">
        <f t="shared" si="2"/>
        <v>73568.11214648071</v>
      </c>
      <c r="AS44" s="40"/>
      <c r="AT44" s="40"/>
      <c r="AU44" s="40"/>
      <c r="AV44" s="86"/>
      <c r="AW44" s="40"/>
      <c r="AX44" s="40"/>
      <c r="AY44" s="40"/>
      <c r="AZ44" s="40"/>
      <c r="BA44" s="40"/>
      <c r="BB44" s="40"/>
      <c r="BC44" s="40"/>
      <c r="BD44" s="40"/>
      <c r="BE44" s="1"/>
    </row>
    <row r="45" spans="1:57" ht="18">
      <c r="A45" s="4" t="s">
        <v>47</v>
      </c>
      <c r="B45" s="5" t="s">
        <v>16</v>
      </c>
      <c r="C45" s="34">
        <v>105.1</v>
      </c>
      <c r="D45" s="34">
        <v>105.2</v>
      </c>
      <c r="E45" s="34">
        <v>101.3</v>
      </c>
      <c r="F45" s="34">
        <v>101.8</v>
      </c>
      <c r="G45" s="34">
        <v>101.4</v>
      </c>
      <c r="H45" s="34">
        <v>102.7</v>
      </c>
      <c r="I45" s="34">
        <v>102</v>
      </c>
      <c r="J45" s="34">
        <v>103.1</v>
      </c>
      <c r="K45" s="34">
        <v>102.5</v>
      </c>
      <c r="L45" s="34">
        <v>103.8</v>
      </c>
      <c r="M45" s="34">
        <v>102.7</v>
      </c>
      <c r="N45" s="36">
        <v>104</v>
      </c>
      <c r="O45" s="34">
        <v>102.7</v>
      </c>
      <c r="P45" s="34">
        <v>104.1</v>
      </c>
      <c r="Q45" s="36">
        <v>103</v>
      </c>
      <c r="R45" s="34">
        <v>104.3</v>
      </c>
      <c r="S45" s="34">
        <v>103.2</v>
      </c>
      <c r="T45" s="34">
        <v>104.6</v>
      </c>
      <c r="U45" s="34">
        <v>103.5</v>
      </c>
      <c r="V45" s="34">
        <v>104.8</v>
      </c>
      <c r="W45" s="34">
        <v>103.7</v>
      </c>
      <c r="X45" s="36">
        <v>105</v>
      </c>
      <c r="Y45" s="34">
        <v>103.7</v>
      </c>
      <c r="Z45" s="34">
        <v>105</v>
      </c>
      <c r="AA45" s="34">
        <v>103.9</v>
      </c>
      <c r="AB45" s="34">
        <v>105.2</v>
      </c>
      <c r="AC45" s="36">
        <v>104</v>
      </c>
      <c r="AD45" s="34">
        <v>105.3</v>
      </c>
      <c r="AE45" s="34">
        <v>104.2</v>
      </c>
      <c r="AF45" s="34">
        <v>105.5</v>
      </c>
      <c r="AG45" s="34">
        <v>104.4</v>
      </c>
      <c r="AH45" s="34">
        <v>105.5</v>
      </c>
      <c r="AI45" s="34">
        <v>104.5</v>
      </c>
      <c r="AJ45" s="34">
        <v>105.7</v>
      </c>
      <c r="AK45" s="34">
        <v>104.6</v>
      </c>
      <c r="AL45" s="34">
        <v>105.9</v>
      </c>
      <c r="AM45" s="34">
        <v>104.7</v>
      </c>
      <c r="AN45" s="36">
        <v>106</v>
      </c>
      <c r="AO45" s="34">
        <v>104.8</v>
      </c>
      <c r="AP45" s="34">
        <v>106.5</v>
      </c>
      <c r="AQ45" s="36">
        <v>105</v>
      </c>
      <c r="AR45" s="36">
        <v>107</v>
      </c>
      <c r="AS45" s="79">
        <v>110.8</v>
      </c>
      <c r="AT45" s="79">
        <v>116.4</v>
      </c>
      <c r="AU45" s="40">
        <v>129.9</v>
      </c>
      <c r="AV45" s="40">
        <v>145.4</v>
      </c>
      <c r="AW45" s="40">
        <v>158.3</v>
      </c>
      <c r="AX45" s="40">
        <v>188.3</v>
      </c>
      <c r="AY45" s="40">
        <v>199.4</v>
      </c>
      <c r="AZ45" s="40">
        <v>254.5</v>
      </c>
      <c r="BA45" s="40">
        <v>121.9</v>
      </c>
      <c r="BB45" s="40">
        <v>129.5</v>
      </c>
      <c r="BC45" s="40">
        <v>153.5</v>
      </c>
      <c r="BD45" s="79">
        <v>175</v>
      </c>
      <c r="BE45" s="1"/>
    </row>
    <row r="46" spans="1:57" ht="15.75" customHeight="1" thickBot="1">
      <c r="A46" s="4" t="s">
        <v>48</v>
      </c>
      <c r="B46" s="5" t="s">
        <v>12</v>
      </c>
      <c r="C46" s="34">
        <v>108.8</v>
      </c>
      <c r="D46" s="34">
        <v>103.4</v>
      </c>
      <c r="E46" s="34">
        <v>102.7</v>
      </c>
      <c r="F46" s="34">
        <v>106.7</v>
      </c>
      <c r="G46" s="34">
        <v>104.4</v>
      </c>
      <c r="H46" s="34">
        <v>104.4</v>
      </c>
      <c r="I46" s="34">
        <v>105.9</v>
      </c>
      <c r="J46" s="34">
        <v>105.9</v>
      </c>
      <c r="K46" s="34">
        <v>104.6</v>
      </c>
      <c r="L46" s="34">
        <v>104.6</v>
      </c>
      <c r="M46" s="34">
        <v>105.3</v>
      </c>
      <c r="N46" s="34">
        <v>105.3</v>
      </c>
      <c r="O46" s="34">
        <v>105.2</v>
      </c>
      <c r="P46" s="34">
        <v>105.2</v>
      </c>
      <c r="Q46" s="34">
        <v>104.2</v>
      </c>
      <c r="R46" s="34">
        <v>104.2</v>
      </c>
      <c r="S46" s="34">
        <v>103.8</v>
      </c>
      <c r="T46" s="34">
        <v>103.8</v>
      </c>
      <c r="U46" s="36">
        <v>104</v>
      </c>
      <c r="V46" s="36">
        <v>104</v>
      </c>
      <c r="W46" s="34">
        <v>104.6</v>
      </c>
      <c r="X46" s="34">
        <v>104.6</v>
      </c>
      <c r="Y46" s="36">
        <v>104</v>
      </c>
      <c r="Z46" s="34">
        <v>104</v>
      </c>
      <c r="AA46" s="36">
        <v>104</v>
      </c>
      <c r="AB46" s="36">
        <v>104</v>
      </c>
      <c r="AC46" s="34">
        <v>103.6</v>
      </c>
      <c r="AD46" s="34">
        <v>103.6</v>
      </c>
      <c r="AE46" s="34">
        <v>102.9</v>
      </c>
      <c r="AF46" s="34">
        <v>102.9</v>
      </c>
      <c r="AG46" s="34">
        <v>102.7</v>
      </c>
      <c r="AH46" s="34">
        <v>102.7</v>
      </c>
      <c r="AI46" s="34">
        <v>102.6</v>
      </c>
      <c r="AJ46" s="34">
        <v>102.6</v>
      </c>
      <c r="AK46" s="34">
        <v>102.5</v>
      </c>
      <c r="AL46" s="34">
        <v>102.5</v>
      </c>
      <c r="AM46" s="34">
        <v>102.9</v>
      </c>
      <c r="AN46" s="34">
        <v>102.9</v>
      </c>
      <c r="AO46" s="34">
        <v>101.8</v>
      </c>
      <c r="AP46" s="34">
        <v>101.8</v>
      </c>
      <c r="AQ46" s="34">
        <v>101.9</v>
      </c>
      <c r="AR46" s="34">
        <v>101.9</v>
      </c>
      <c r="AS46" s="40">
        <v>129.9</v>
      </c>
      <c r="AT46" s="40">
        <v>129.9</v>
      </c>
      <c r="AU46" s="40">
        <v>160.8</v>
      </c>
      <c r="AV46" s="40">
        <v>160.8</v>
      </c>
      <c r="AW46" s="40">
        <v>190.5</v>
      </c>
      <c r="AX46" s="40">
        <v>190.5</v>
      </c>
      <c r="AY46" s="40">
        <v>213.8</v>
      </c>
      <c r="AZ46" s="40">
        <v>213.8</v>
      </c>
      <c r="BA46" s="40">
        <v>118.4</v>
      </c>
      <c r="BB46" s="40">
        <v>118.4</v>
      </c>
      <c r="BC46" s="87">
        <v>132.9</v>
      </c>
      <c r="BD46" s="87">
        <v>132.9</v>
      </c>
      <c r="BE46" s="1"/>
    </row>
    <row r="47" spans="1:57" ht="16.5" customHeight="1">
      <c r="A47" s="3" t="s">
        <v>49</v>
      </c>
      <c r="B47" s="5"/>
      <c r="C47" s="34"/>
      <c r="D47" s="34"/>
      <c r="E47" s="34"/>
      <c r="F47" s="34"/>
      <c r="G47" s="31"/>
      <c r="H47" s="31"/>
      <c r="I47" s="31"/>
      <c r="J47" s="31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1"/>
    </row>
    <row r="48" spans="1:57" ht="18">
      <c r="A48" s="4" t="s">
        <v>50</v>
      </c>
      <c r="B48" s="5" t="s">
        <v>19</v>
      </c>
      <c r="C48" s="28">
        <v>25206.4</v>
      </c>
      <c r="D48" s="55">
        <v>23323.4</v>
      </c>
      <c r="E48" s="55">
        <v>17414.1</v>
      </c>
      <c r="F48" s="39">
        <v>23657.44</v>
      </c>
      <c r="G48" s="62">
        <v>26800.23</v>
      </c>
      <c r="H48" s="62">
        <v>26999.44</v>
      </c>
      <c r="I48" s="35">
        <v>30412</v>
      </c>
      <c r="J48" s="34">
        <v>30964.41</v>
      </c>
      <c r="K48" s="34">
        <v>33860.25</v>
      </c>
      <c r="L48" s="34">
        <v>34935.89</v>
      </c>
      <c r="M48" s="34">
        <v>37897.63</v>
      </c>
      <c r="N48" s="34">
        <v>39296.85</v>
      </c>
      <c r="O48" s="34">
        <v>43248.15</v>
      </c>
      <c r="P48" s="34">
        <v>44996.48</v>
      </c>
      <c r="Q48" s="34">
        <v>49023.1</v>
      </c>
      <c r="R48" s="34">
        <v>51852.89</v>
      </c>
      <c r="S48" s="34">
        <v>56979.66</v>
      </c>
      <c r="T48" s="34">
        <v>60999.66</v>
      </c>
      <c r="U48" s="34">
        <v>69673.35</v>
      </c>
      <c r="V48" s="34">
        <v>76636.58</v>
      </c>
      <c r="W48" s="34">
        <v>94495.6</v>
      </c>
      <c r="X48" s="36">
        <v>106223.56</v>
      </c>
      <c r="Y48" s="36">
        <v>98187.76</v>
      </c>
      <c r="Z48" s="36">
        <v>112532</v>
      </c>
      <c r="AA48" s="36">
        <v>101328.36</v>
      </c>
      <c r="AB48" s="36">
        <v>117532</v>
      </c>
      <c r="AC48" s="36">
        <v>106328.36</v>
      </c>
      <c r="AD48" s="36">
        <v>124835.36</v>
      </c>
      <c r="AE48" s="36">
        <v>109428.36</v>
      </c>
      <c r="AF48" s="36">
        <v>128835.36</v>
      </c>
      <c r="AG48" s="36">
        <v>115328.36</v>
      </c>
      <c r="AH48" s="36">
        <v>136835.36</v>
      </c>
      <c r="AI48" s="36">
        <v>121328.36</v>
      </c>
      <c r="AJ48" s="36">
        <v>144895.36</v>
      </c>
      <c r="AK48" s="36">
        <v>127328.36</v>
      </c>
      <c r="AL48" s="36">
        <v>154895.36</v>
      </c>
      <c r="AM48" s="36">
        <v>138328.36</v>
      </c>
      <c r="AN48" s="36">
        <v>168995.36</v>
      </c>
      <c r="AO48" s="36">
        <v>143328.36</v>
      </c>
      <c r="AP48" s="36">
        <v>177895.36</v>
      </c>
      <c r="AQ48" s="36">
        <v>154928.36</v>
      </c>
      <c r="AR48" s="36">
        <v>195795.36</v>
      </c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1"/>
    </row>
    <row r="49" spans="1:57" ht="21">
      <c r="A49" s="4" t="s">
        <v>51</v>
      </c>
      <c r="B49" s="5" t="s">
        <v>16</v>
      </c>
      <c r="C49" s="35">
        <v>125.2</v>
      </c>
      <c r="D49" s="63">
        <v>81.8</v>
      </c>
      <c r="E49" s="63">
        <v>67.4</v>
      </c>
      <c r="F49" s="63">
        <f>F48/E48/F50*10000</f>
        <v>124.17935257175185</v>
      </c>
      <c r="G49" s="63">
        <f>G48/F48/G50*10000</f>
        <v>104.89312359146965</v>
      </c>
      <c r="H49" s="63">
        <f>H48/F48/H50*10000</f>
        <v>105.6728094057577</v>
      </c>
      <c r="I49" s="35">
        <f>I48/G48/I50*10000</f>
        <v>104.87674498486919</v>
      </c>
      <c r="J49" s="35">
        <f>J48/H48/J50*10000</f>
        <v>105.99388046183506</v>
      </c>
      <c r="K49" s="35">
        <f aca="true" t="shared" si="3" ref="K49:AR49">K48/I48/K50*10000</f>
        <v>103.66708745518712</v>
      </c>
      <c r="L49" s="35">
        <f t="shared" si="3"/>
        <v>105.05209574067035</v>
      </c>
      <c r="M49" s="35">
        <f t="shared" si="3"/>
        <v>105.98831135910012</v>
      </c>
      <c r="N49" s="35">
        <f t="shared" si="3"/>
        <v>106.51775619960917</v>
      </c>
      <c r="O49" s="35">
        <f t="shared" si="3"/>
        <v>108.78775012486369</v>
      </c>
      <c r="P49" s="35">
        <f t="shared" si="3"/>
        <v>109.15542216916256</v>
      </c>
      <c r="Q49" s="35">
        <f t="shared" si="3"/>
        <v>109.20333017374303</v>
      </c>
      <c r="R49" s="35">
        <f t="shared" si="3"/>
        <v>111.01893891154437</v>
      </c>
      <c r="S49" s="35">
        <f>S48/Q48/S50*10000</f>
        <v>115.07943184028562</v>
      </c>
      <c r="T49" s="35">
        <f t="shared" si="3"/>
        <v>116.47509515920333</v>
      </c>
      <c r="U49" s="35">
        <f t="shared" si="3"/>
        <v>117.23641530000761</v>
      </c>
      <c r="V49" s="35">
        <f t="shared" si="3"/>
        <v>120.45487819984764</v>
      </c>
      <c r="W49" s="35">
        <f t="shared" si="3"/>
        <v>129.91054229475597</v>
      </c>
      <c r="X49" s="35">
        <f t="shared" si="3"/>
        <v>132.76519513376365</v>
      </c>
      <c r="Y49" s="35">
        <f t="shared" si="3"/>
        <v>100.97884309325833</v>
      </c>
      <c r="Z49" s="35">
        <f t="shared" si="3"/>
        <v>102.95319062709541</v>
      </c>
      <c r="AA49" s="35">
        <f t="shared" si="3"/>
        <v>100.19278222019662</v>
      </c>
      <c r="AB49" s="35">
        <f t="shared" si="3"/>
        <v>101.40114621981097</v>
      </c>
      <c r="AC49" s="35">
        <f t="shared" si="3"/>
        <v>102.17570857260013</v>
      </c>
      <c r="AD49" s="35">
        <f t="shared" si="3"/>
        <v>103.42155134050213</v>
      </c>
      <c r="AE49" s="35">
        <f t="shared" si="3"/>
        <v>100.01506011927822</v>
      </c>
      <c r="AF49" s="35">
        <f t="shared" si="3"/>
        <v>100.29564659154303</v>
      </c>
      <c r="AG49" s="35">
        <f t="shared" si="3"/>
        <v>102.32199546205212</v>
      </c>
      <c r="AH49" s="35">
        <f t="shared" si="3"/>
        <v>103.11599554475563</v>
      </c>
      <c r="AI49" s="35">
        <f t="shared" si="3"/>
        <v>102.33709774252793</v>
      </c>
      <c r="AJ49" s="35">
        <f t="shared" si="3"/>
        <v>103.0061190136227</v>
      </c>
      <c r="AK49" s="35">
        <f>AK48/AI48/AK50*10000</f>
        <v>102.08682650415851</v>
      </c>
      <c r="AL49" s="35">
        <f>AL48/AJ48/AL50*10000</f>
        <v>103.98981736438147</v>
      </c>
      <c r="AM49" s="35">
        <f>AM48/AK48/AM50*10000</f>
        <v>105.7829414578289</v>
      </c>
      <c r="AN49" s="35">
        <f>AN48/AL48/AN50*10000</f>
        <v>106.23458573044701</v>
      </c>
      <c r="AO49" s="35">
        <f>AO48/AM48/AO50*10000</f>
        <v>101.08740271442778</v>
      </c>
      <c r="AP49" s="35">
        <f t="shared" si="3"/>
        <v>102.69894320204283</v>
      </c>
      <c r="AQ49" s="35">
        <f t="shared" si="3"/>
        <v>105.14912847727986</v>
      </c>
      <c r="AR49" s="35">
        <f t="shared" si="3"/>
        <v>107.06429467939012</v>
      </c>
      <c r="AS49" s="34">
        <v>150.11</v>
      </c>
      <c r="AT49" s="35">
        <v>155.63</v>
      </c>
      <c r="AU49" s="34">
        <v>312.56</v>
      </c>
      <c r="AV49" s="34">
        <v>351.3</v>
      </c>
      <c r="AW49" s="34">
        <v>330.68</v>
      </c>
      <c r="AX49" s="34">
        <v>392.31</v>
      </c>
      <c r="AY49" s="34">
        <v>388.47</v>
      </c>
      <c r="AZ49" s="34">
        <v>490.84</v>
      </c>
      <c r="BA49" s="34">
        <v>105.79</v>
      </c>
      <c r="BB49" s="34">
        <v>111.66</v>
      </c>
      <c r="BC49" s="34">
        <v>124.29</v>
      </c>
      <c r="BD49" s="34">
        <v>139.71</v>
      </c>
      <c r="BE49" s="1"/>
    </row>
    <row r="50" spans="1:57" ht="21">
      <c r="A50" s="4" t="s">
        <v>52</v>
      </c>
      <c r="B50" s="5" t="s">
        <v>12</v>
      </c>
      <c r="C50" s="34">
        <v>114.43</v>
      </c>
      <c r="D50" s="63">
        <v>113.13</v>
      </c>
      <c r="E50" s="63">
        <v>110.69</v>
      </c>
      <c r="F50" s="63">
        <v>109.4</v>
      </c>
      <c r="G50" s="63">
        <v>108</v>
      </c>
      <c r="H50" s="63">
        <v>108</v>
      </c>
      <c r="I50" s="34">
        <v>108.2</v>
      </c>
      <c r="J50" s="34">
        <v>108.2</v>
      </c>
      <c r="K50" s="34">
        <v>107.4</v>
      </c>
      <c r="L50" s="34">
        <v>107.4</v>
      </c>
      <c r="M50" s="36">
        <v>105.6</v>
      </c>
      <c r="N50" s="36">
        <v>105.6</v>
      </c>
      <c r="O50" s="34">
        <v>104.9</v>
      </c>
      <c r="P50" s="34">
        <v>104.9</v>
      </c>
      <c r="Q50" s="35">
        <v>103.8</v>
      </c>
      <c r="R50" s="35">
        <v>103.8</v>
      </c>
      <c r="S50" s="35">
        <v>101</v>
      </c>
      <c r="T50" s="35">
        <v>101</v>
      </c>
      <c r="U50" s="35">
        <v>104.3</v>
      </c>
      <c r="V50" s="35">
        <v>104.3</v>
      </c>
      <c r="W50" s="35">
        <v>104.4</v>
      </c>
      <c r="X50" s="35">
        <v>104.4</v>
      </c>
      <c r="Y50" s="35">
        <v>102.9</v>
      </c>
      <c r="Z50" s="35">
        <v>102.9</v>
      </c>
      <c r="AA50" s="35">
        <v>103</v>
      </c>
      <c r="AB50" s="35">
        <v>103</v>
      </c>
      <c r="AC50" s="35">
        <v>102.7</v>
      </c>
      <c r="AD50" s="35">
        <v>102.7</v>
      </c>
      <c r="AE50" s="35">
        <v>102.9</v>
      </c>
      <c r="AF50" s="35">
        <v>102.9</v>
      </c>
      <c r="AG50" s="35">
        <v>103</v>
      </c>
      <c r="AH50" s="35">
        <v>103</v>
      </c>
      <c r="AI50" s="35">
        <v>102.8</v>
      </c>
      <c r="AJ50" s="35">
        <v>102.8</v>
      </c>
      <c r="AK50" s="35">
        <v>102.8</v>
      </c>
      <c r="AL50" s="35">
        <v>102.8</v>
      </c>
      <c r="AM50" s="35">
        <v>102.7</v>
      </c>
      <c r="AN50" s="35">
        <v>102.7</v>
      </c>
      <c r="AO50" s="35">
        <v>102.5</v>
      </c>
      <c r="AP50" s="35">
        <v>102.5</v>
      </c>
      <c r="AQ50" s="35">
        <v>102.8</v>
      </c>
      <c r="AR50" s="35">
        <v>102.8</v>
      </c>
      <c r="AS50" s="34">
        <v>144.99</v>
      </c>
      <c r="AT50" s="34">
        <v>144.99</v>
      </c>
      <c r="AU50" s="34">
        <v>173.62</v>
      </c>
      <c r="AV50" s="34">
        <v>173.62</v>
      </c>
      <c r="AW50" s="31">
        <v>200.3</v>
      </c>
      <c r="AX50" s="31">
        <v>200.3</v>
      </c>
      <c r="AY50" s="31">
        <v>229.03</v>
      </c>
      <c r="AZ50" s="31">
        <v>229.03</v>
      </c>
      <c r="BA50" s="34">
        <v>115.36</v>
      </c>
      <c r="BB50" s="34">
        <v>115.36</v>
      </c>
      <c r="BC50" s="34">
        <v>131.93</v>
      </c>
      <c r="BD50" s="34">
        <v>131.93</v>
      </c>
      <c r="BE50" s="1"/>
    </row>
    <row r="51" spans="1:57" ht="21" customHeight="1">
      <c r="A51" s="4" t="s">
        <v>53</v>
      </c>
      <c r="B51" s="5" t="s">
        <v>54</v>
      </c>
      <c r="C51" s="66">
        <v>258.58</v>
      </c>
      <c r="D51" s="33">
        <v>269.09</v>
      </c>
      <c r="E51" s="33">
        <v>274.75</v>
      </c>
      <c r="F51" s="33">
        <v>275</v>
      </c>
      <c r="G51" s="33">
        <v>292</v>
      </c>
      <c r="H51" s="33">
        <v>300</v>
      </c>
      <c r="I51" s="33">
        <v>300</v>
      </c>
      <c r="J51" s="33">
        <v>309</v>
      </c>
      <c r="K51" s="33">
        <v>356</v>
      </c>
      <c r="L51" s="33">
        <v>365</v>
      </c>
      <c r="M51" s="33">
        <v>416</v>
      </c>
      <c r="N51" s="33">
        <v>440</v>
      </c>
      <c r="O51" s="33">
        <v>474</v>
      </c>
      <c r="P51" s="33">
        <v>490</v>
      </c>
      <c r="Q51" s="33">
        <v>527</v>
      </c>
      <c r="R51" s="33">
        <v>540</v>
      </c>
      <c r="S51" s="33">
        <v>540</v>
      </c>
      <c r="T51" s="33">
        <v>579</v>
      </c>
      <c r="U51" s="33">
        <v>579</v>
      </c>
      <c r="V51" s="33">
        <v>637</v>
      </c>
      <c r="W51" s="33">
        <v>701</v>
      </c>
      <c r="X51" s="33">
        <v>750</v>
      </c>
      <c r="Y51" s="33">
        <v>750</v>
      </c>
      <c r="Z51" s="33">
        <v>772</v>
      </c>
      <c r="AA51" s="33">
        <v>772</v>
      </c>
      <c r="AB51" s="33">
        <v>795</v>
      </c>
      <c r="AC51" s="33">
        <v>795</v>
      </c>
      <c r="AD51" s="33">
        <v>816</v>
      </c>
      <c r="AE51" s="90">
        <v>816</v>
      </c>
      <c r="AF51" s="90">
        <v>840</v>
      </c>
      <c r="AG51" s="90">
        <v>840</v>
      </c>
      <c r="AH51" s="90">
        <v>865</v>
      </c>
      <c r="AI51" s="90">
        <v>865</v>
      </c>
      <c r="AJ51" s="90">
        <v>890</v>
      </c>
      <c r="AK51" s="90">
        <v>890</v>
      </c>
      <c r="AL51" s="90">
        <v>910</v>
      </c>
      <c r="AM51" s="90">
        <v>910</v>
      </c>
      <c r="AN51" s="90">
        <v>930</v>
      </c>
      <c r="AO51" s="90">
        <v>930</v>
      </c>
      <c r="AP51" s="90">
        <v>950</v>
      </c>
      <c r="AQ51" s="90">
        <v>950</v>
      </c>
      <c r="AR51" s="90">
        <v>980</v>
      </c>
      <c r="AS51" s="91">
        <v>151.4</v>
      </c>
      <c r="AT51" s="91">
        <v>160.1</v>
      </c>
      <c r="AU51" s="91">
        <v>255.1</v>
      </c>
      <c r="AV51" s="91">
        <v>273</v>
      </c>
      <c r="AW51" s="90">
        <v>305.7</v>
      </c>
      <c r="AX51" s="90">
        <v>314.8</v>
      </c>
      <c r="AY51" s="90">
        <v>345.8</v>
      </c>
      <c r="AZ51" s="90">
        <v>356.7</v>
      </c>
      <c r="BA51" s="90">
        <v>119.8</v>
      </c>
      <c r="BB51" s="90">
        <v>115.3</v>
      </c>
      <c r="BC51" s="90">
        <v>135.5</v>
      </c>
      <c r="BD51" s="90">
        <v>130.6</v>
      </c>
      <c r="BE51" s="1"/>
    </row>
    <row r="52" spans="1:57" ht="17.25" customHeight="1">
      <c r="A52" s="6" t="s">
        <v>55</v>
      </c>
      <c r="B52" s="7" t="s">
        <v>56</v>
      </c>
      <c r="C52" s="77">
        <v>19.2</v>
      </c>
      <c r="D52" s="77">
        <v>19.2</v>
      </c>
      <c r="E52" s="77">
        <v>19.5</v>
      </c>
      <c r="F52" s="26">
        <v>19.6</v>
      </c>
      <c r="G52" s="26">
        <v>19.68</v>
      </c>
      <c r="H52" s="26">
        <v>19.7</v>
      </c>
      <c r="I52" s="26">
        <v>19.78</v>
      </c>
      <c r="J52" s="26">
        <v>19.8</v>
      </c>
      <c r="K52" s="26">
        <v>19.87</v>
      </c>
      <c r="L52" s="26">
        <v>19.9</v>
      </c>
      <c r="M52" s="33">
        <v>19.99</v>
      </c>
      <c r="N52" s="33">
        <v>20</v>
      </c>
      <c r="O52" s="33">
        <v>20.1</v>
      </c>
      <c r="P52" s="33">
        <v>20.1</v>
      </c>
      <c r="Q52" s="33">
        <v>20.2</v>
      </c>
      <c r="R52" s="33">
        <v>20.2</v>
      </c>
      <c r="S52" s="33">
        <v>20.4</v>
      </c>
      <c r="T52" s="33">
        <v>20.3</v>
      </c>
      <c r="U52" s="33">
        <v>20.6</v>
      </c>
      <c r="V52" s="33">
        <v>20.5</v>
      </c>
      <c r="W52" s="33">
        <v>20.8</v>
      </c>
      <c r="X52" s="33">
        <v>20.6</v>
      </c>
      <c r="Y52" s="33">
        <v>20.9</v>
      </c>
      <c r="Z52" s="33">
        <v>20.7</v>
      </c>
      <c r="AA52" s="33">
        <v>21.1</v>
      </c>
      <c r="AB52" s="33">
        <v>20.9</v>
      </c>
      <c r="AC52" s="33">
        <v>21.3</v>
      </c>
      <c r="AD52" s="33">
        <v>21.1</v>
      </c>
      <c r="AE52" s="90">
        <v>21.5</v>
      </c>
      <c r="AF52" s="90">
        <v>21.2</v>
      </c>
      <c r="AG52" s="90">
        <v>21.7</v>
      </c>
      <c r="AH52" s="90">
        <v>21.4</v>
      </c>
      <c r="AI52" s="90">
        <v>21.9</v>
      </c>
      <c r="AJ52" s="90">
        <v>21.6</v>
      </c>
      <c r="AK52" s="90">
        <v>22.1</v>
      </c>
      <c r="AL52" s="90">
        <v>21.8</v>
      </c>
      <c r="AM52" s="90">
        <v>22.3</v>
      </c>
      <c r="AN52" s="90">
        <v>21.9</v>
      </c>
      <c r="AO52" s="90">
        <v>22.6</v>
      </c>
      <c r="AP52" s="90">
        <v>22.1</v>
      </c>
      <c r="AQ52" s="90">
        <v>22.8</v>
      </c>
      <c r="AR52" s="90">
        <v>22.3</v>
      </c>
      <c r="AS52" s="90">
        <v>102.5</v>
      </c>
      <c r="AT52" s="90">
        <v>102.6</v>
      </c>
      <c r="AU52" s="90">
        <v>106.6</v>
      </c>
      <c r="AV52" s="90">
        <v>105.6</v>
      </c>
      <c r="AW52" s="90">
        <v>111.3</v>
      </c>
      <c r="AX52" s="90">
        <v>109.7</v>
      </c>
      <c r="AY52" s="90">
        <v>116.9</v>
      </c>
      <c r="AZ52" s="90">
        <v>114.4</v>
      </c>
      <c r="BA52" s="90">
        <v>104.3</v>
      </c>
      <c r="BB52" s="90">
        <v>103.9</v>
      </c>
      <c r="BC52" s="92">
        <v>109.6</v>
      </c>
      <c r="BD52" s="90">
        <v>108.3</v>
      </c>
      <c r="BE52" s="1"/>
    </row>
    <row r="53" spans="1:57" ht="17.25" customHeight="1">
      <c r="A53" s="3" t="s">
        <v>57</v>
      </c>
      <c r="B53" s="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1"/>
    </row>
    <row r="54" spans="1:57" ht="18">
      <c r="A54" s="4" t="s">
        <v>58</v>
      </c>
      <c r="B54" s="5" t="s">
        <v>46</v>
      </c>
      <c r="C54" s="36">
        <v>50195.4</v>
      </c>
      <c r="D54" s="36">
        <v>48855.3</v>
      </c>
      <c r="E54" s="36">
        <v>59842.4</v>
      </c>
      <c r="F54" s="36">
        <v>66582.2</v>
      </c>
      <c r="G54" s="36">
        <v>74012.1</v>
      </c>
      <c r="H54" s="36">
        <f aca="true" t="shared" si="4" ref="H54:AR54">F54*H55*H56/10000</f>
        <v>74369.654112</v>
      </c>
      <c r="I54" s="36">
        <f t="shared" si="4"/>
        <v>81896.97907350001</v>
      </c>
      <c r="J54" s="36">
        <f>H54*J55*J56/10000</f>
        <v>82688.64362096833</v>
      </c>
      <c r="K54" s="36">
        <f t="shared" si="4"/>
        <v>90714.49922242748</v>
      </c>
      <c r="L54" s="36">
        <f t="shared" si="4"/>
        <v>92118.29116221632</v>
      </c>
      <c r="M54" s="36">
        <f t="shared" si="4"/>
        <v>100580.60815785867</v>
      </c>
      <c r="N54" s="36">
        <f t="shared" si="4"/>
        <v>102722.94884081067</v>
      </c>
      <c r="O54" s="36">
        <f t="shared" si="4"/>
        <v>111629.38796399946</v>
      </c>
      <c r="P54" s="36">
        <f t="shared" si="4"/>
        <v>114658.53371252213</v>
      </c>
      <c r="Q54" s="36">
        <f t="shared" si="4"/>
        <v>122835.30407476553</v>
      </c>
      <c r="R54" s="36">
        <f t="shared" si="4"/>
        <v>126887.43962563119</v>
      </c>
      <c r="S54" s="36">
        <f t="shared" si="4"/>
        <v>134256.53064763724</v>
      </c>
      <c r="T54" s="36">
        <f>R54*T55*T56/10000</f>
        <v>139474.16608673526</v>
      </c>
      <c r="U54" s="36">
        <f t="shared" si="4"/>
        <v>147585.51901033465</v>
      </c>
      <c r="V54" s="36">
        <f t="shared" si="4"/>
        <v>154191.48009220758</v>
      </c>
      <c r="W54" s="36">
        <f t="shared" si="4"/>
        <v>161922.8618401126</v>
      </c>
      <c r="X54" s="36">
        <f t="shared" si="4"/>
        <v>170769.53126580137</v>
      </c>
      <c r="Y54" s="36">
        <f t="shared" si="4"/>
        <v>177473.93349123703</v>
      </c>
      <c r="Z54" s="36">
        <f t="shared" si="4"/>
        <v>189289.14539251503</v>
      </c>
      <c r="AA54" s="36">
        <f t="shared" si="4"/>
        <v>194513.73826753115</v>
      </c>
      <c r="AB54" s="36">
        <f t="shared" si="4"/>
        <v>209809.79235537216</v>
      </c>
      <c r="AC54" s="36">
        <f t="shared" si="4"/>
        <v>212971.14689173715</v>
      </c>
      <c r="AD54" s="36">
        <f t="shared" si="4"/>
        <v>232311.8925854858</v>
      </c>
      <c r="AE54" s="79">
        <f t="shared" si="4"/>
        <v>232938.25676857194</v>
      </c>
      <c r="AF54" s="79">
        <f t="shared" si="4"/>
        <v>257193.8901527468</v>
      </c>
      <c r="AG54" s="79">
        <f t="shared" si="4"/>
        <v>255724.2770456736</v>
      </c>
      <c r="AH54" s="79">
        <f t="shared" si="4"/>
        <v>286838.57231953274</v>
      </c>
      <c r="AI54" s="79">
        <f t="shared" si="4"/>
        <v>281501.28417187755</v>
      </c>
      <c r="AJ54" s="79">
        <f t="shared" si="4"/>
        <v>321332.6316723905</v>
      </c>
      <c r="AK54" s="79">
        <f t="shared" si="4"/>
        <v>309861.9755496259</v>
      </c>
      <c r="AL54" s="79">
        <f t="shared" si="4"/>
        <v>359951.99400993675</v>
      </c>
      <c r="AM54" s="79">
        <f t="shared" si="4"/>
        <v>341713.92746427405</v>
      </c>
      <c r="AN54" s="79">
        <f t="shared" si="4"/>
        <v>403949.2861897653</v>
      </c>
      <c r="AO54" s="79">
        <f t="shared" si="4"/>
        <v>377189.6422718326</v>
      </c>
      <c r="AP54" s="79">
        <f t="shared" si="4"/>
        <v>454150.89162957086</v>
      </c>
      <c r="AQ54" s="79">
        <f t="shared" si="4"/>
        <v>417141.56918126513</v>
      </c>
      <c r="AR54" s="79">
        <f t="shared" si="4"/>
        <v>511555.5643315486</v>
      </c>
      <c r="AS54" s="79"/>
      <c r="AT54" s="79"/>
      <c r="AU54" s="79"/>
      <c r="AV54" s="79"/>
      <c r="AW54" s="80"/>
      <c r="AX54" s="80"/>
      <c r="AY54" s="80"/>
      <c r="AZ54" s="80"/>
      <c r="BA54" s="81"/>
      <c r="BB54" s="61"/>
      <c r="BC54" s="60"/>
      <c r="BD54" s="60"/>
      <c r="BE54" s="32"/>
    </row>
    <row r="55" spans="1:57" ht="18">
      <c r="A55" s="4" t="s">
        <v>59</v>
      </c>
      <c r="B55" s="5" t="s">
        <v>16</v>
      </c>
      <c r="C55" s="56">
        <v>123.8</v>
      </c>
      <c r="D55" s="57">
        <v>88.8</v>
      </c>
      <c r="E55" s="57">
        <v>112.7</v>
      </c>
      <c r="F55" s="57">
        <v>103.5</v>
      </c>
      <c r="G55" s="57">
        <v>103.5</v>
      </c>
      <c r="H55" s="56">
        <v>104</v>
      </c>
      <c r="I55" s="57">
        <v>103.9</v>
      </c>
      <c r="J55" s="57">
        <v>104.4</v>
      </c>
      <c r="K55" s="57">
        <v>104.3</v>
      </c>
      <c r="L55" s="57">
        <v>104.9</v>
      </c>
      <c r="M55" s="57">
        <v>104.6</v>
      </c>
      <c r="N55" s="57">
        <v>105.2</v>
      </c>
      <c r="O55" s="57">
        <v>105</v>
      </c>
      <c r="P55" s="57">
        <v>105.6</v>
      </c>
      <c r="Q55" s="57">
        <v>105.3</v>
      </c>
      <c r="R55" s="57">
        <v>105.9</v>
      </c>
      <c r="S55" s="57">
        <v>105.5</v>
      </c>
      <c r="T55" s="57">
        <v>106.1</v>
      </c>
      <c r="U55" s="57">
        <v>105.7</v>
      </c>
      <c r="V55" s="56">
        <v>106.3</v>
      </c>
      <c r="W55" s="57">
        <v>105.8</v>
      </c>
      <c r="X55" s="57">
        <v>106.8</v>
      </c>
      <c r="Y55" s="57">
        <v>106</v>
      </c>
      <c r="Z55" s="57">
        <v>107.2</v>
      </c>
      <c r="AA55" s="57">
        <v>106.1</v>
      </c>
      <c r="AB55" s="57">
        <v>107.3</v>
      </c>
      <c r="AC55" s="57">
        <v>106.3</v>
      </c>
      <c r="AD55" s="57">
        <v>107.5</v>
      </c>
      <c r="AE55" s="57">
        <v>106.5</v>
      </c>
      <c r="AF55" s="56">
        <v>107.8</v>
      </c>
      <c r="AG55" s="56">
        <v>107</v>
      </c>
      <c r="AH55" s="57">
        <v>108.7</v>
      </c>
      <c r="AI55" s="57">
        <v>107.5</v>
      </c>
      <c r="AJ55" s="57">
        <v>109.4</v>
      </c>
      <c r="AK55" s="57">
        <v>107.6</v>
      </c>
      <c r="AL55" s="57">
        <v>109.5</v>
      </c>
      <c r="AM55" s="56">
        <v>107.8</v>
      </c>
      <c r="AN55" s="57">
        <v>109.7</v>
      </c>
      <c r="AO55" s="57">
        <v>107.9</v>
      </c>
      <c r="AP55" s="57">
        <v>109.9</v>
      </c>
      <c r="AQ55" s="56">
        <v>108</v>
      </c>
      <c r="AR55" s="56">
        <v>110</v>
      </c>
      <c r="AS55" s="56">
        <v>121.4</v>
      </c>
      <c r="AT55" s="56">
        <v>124</v>
      </c>
      <c r="AU55" s="56">
        <v>158.4</v>
      </c>
      <c r="AV55" s="56">
        <v>167</v>
      </c>
      <c r="AW55" s="56">
        <v>215.8</v>
      </c>
      <c r="AX55" s="56">
        <v>242</v>
      </c>
      <c r="AY55" s="56">
        <v>213.8</v>
      </c>
      <c r="AZ55" s="56">
        <v>263.7</v>
      </c>
      <c r="BA55" s="57">
        <v>117.4</v>
      </c>
      <c r="BB55" s="56">
        <v>125</v>
      </c>
      <c r="BC55" s="57">
        <v>149.7</v>
      </c>
      <c r="BD55" s="56">
        <v>173</v>
      </c>
      <c r="BE55" s="1"/>
    </row>
    <row r="56" spans="1:57" ht="20.25" customHeight="1">
      <c r="A56" s="4" t="s">
        <v>60</v>
      </c>
      <c r="B56" s="5" t="s">
        <v>12</v>
      </c>
      <c r="C56" s="56">
        <v>106</v>
      </c>
      <c r="D56" s="56">
        <v>109.6</v>
      </c>
      <c r="E56" s="57">
        <v>108.7</v>
      </c>
      <c r="F56" s="57">
        <v>107.5</v>
      </c>
      <c r="G56" s="57">
        <v>107.4</v>
      </c>
      <c r="H56" s="57">
        <v>107.4</v>
      </c>
      <c r="I56" s="57">
        <v>106.5</v>
      </c>
      <c r="J56" s="57">
        <v>106.5</v>
      </c>
      <c r="K56" s="57">
        <v>106.2</v>
      </c>
      <c r="L56" s="57">
        <v>106.2</v>
      </c>
      <c r="M56" s="56">
        <v>106</v>
      </c>
      <c r="N56" s="56">
        <v>106</v>
      </c>
      <c r="O56" s="57">
        <v>105.7</v>
      </c>
      <c r="P56" s="57">
        <v>105.7</v>
      </c>
      <c r="Q56" s="57">
        <v>104.5</v>
      </c>
      <c r="R56" s="57">
        <v>104.5</v>
      </c>
      <c r="S56" s="57">
        <v>103.6</v>
      </c>
      <c r="T56" s="57">
        <v>103.6</v>
      </c>
      <c r="U56" s="56">
        <v>104</v>
      </c>
      <c r="V56" s="56">
        <v>104</v>
      </c>
      <c r="W56" s="57">
        <v>103.7</v>
      </c>
      <c r="X56" s="57">
        <v>103.7</v>
      </c>
      <c r="Y56" s="57">
        <v>103.4</v>
      </c>
      <c r="Z56" s="57">
        <v>103.4</v>
      </c>
      <c r="AA56" s="57">
        <v>103.3</v>
      </c>
      <c r="AB56" s="57">
        <v>103.3</v>
      </c>
      <c r="AC56" s="56">
        <v>103</v>
      </c>
      <c r="AD56" s="56">
        <v>103</v>
      </c>
      <c r="AE56" s="57">
        <v>102.7</v>
      </c>
      <c r="AF56" s="57">
        <v>102.7</v>
      </c>
      <c r="AG56" s="57">
        <v>102.6</v>
      </c>
      <c r="AH56" s="57">
        <v>102.6</v>
      </c>
      <c r="AI56" s="57">
        <v>102.4</v>
      </c>
      <c r="AJ56" s="57">
        <v>102.4</v>
      </c>
      <c r="AK56" s="57">
        <v>102.3</v>
      </c>
      <c r="AL56" s="57">
        <v>102.3</v>
      </c>
      <c r="AM56" s="57">
        <v>102.3</v>
      </c>
      <c r="AN56" s="57">
        <v>102.3</v>
      </c>
      <c r="AO56" s="57">
        <v>102.3</v>
      </c>
      <c r="AP56" s="57">
        <v>102.3</v>
      </c>
      <c r="AQ56" s="57">
        <v>102.4</v>
      </c>
      <c r="AR56" s="57">
        <v>102.4</v>
      </c>
      <c r="AS56" s="56">
        <f>(E56/100)*(G56/100)*(I56/100)*(K56/100)*(M56/100)*100</f>
        <v>139.96318452084</v>
      </c>
      <c r="AT56" s="57">
        <v>138.4</v>
      </c>
      <c r="AU56" s="56">
        <f>(E56/100)*(G56/100)*(I56/100)*(K56/100)*(M56/100)*(O56/100)*(Q56/100)*(S56/100)*(U56/100)*(W56/100)*100</f>
        <v>172.73364760497162</v>
      </c>
      <c r="AV56" s="57">
        <v>170.8</v>
      </c>
      <c r="AW56" s="56">
        <v>215.8</v>
      </c>
      <c r="AX56" s="58">
        <v>242</v>
      </c>
      <c r="AY56" s="56">
        <v>313.6</v>
      </c>
      <c r="AZ56" s="59">
        <v>384.5</v>
      </c>
      <c r="BA56" s="57">
        <v>136.2</v>
      </c>
      <c r="BB56" s="57">
        <v>144.9</v>
      </c>
      <c r="BC56" s="57">
        <v>198</v>
      </c>
      <c r="BD56" s="57">
        <v>230.2</v>
      </c>
      <c r="BE56" s="1"/>
    </row>
    <row r="57" spans="1:57" ht="18" customHeight="1">
      <c r="A57" s="3" t="s">
        <v>61</v>
      </c>
      <c r="B57" s="11"/>
      <c r="C57" s="60"/>
      <c r="D57" s="60"/>
      <c r="E57" s="60"/>
      <c r="F57" s="60"/>
      <c r="G57" s="60"/>
      <c r="H57" s="60"/>
      <c r="I57" s="57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1"/>
    </row>
    <row r="58" spans="1:57" ht="18" customHeight="1">
      <c r="A58" s="4" t="s">
        <v>62</v>
      </c>
      <c r="B58" s="5" t="s">
        <v>63</v>
      </c>
      <c r="C58" s="61">
        <v>695.3</v>
      </c>
      <c r="D58" s="61">
        <v>526.2</v>
      </c>
      <c r="E58" s="61">
        <v>503.1</v>
      </c>
      <c r="F58" s="61">
        <v>695</v>
      </c>
      <c r="G58" s="61">
        <v>645</v>
      </c>
      <c r="H58" s="61">
        <v>670</v>
      </c>
      <c r="I58" s="61">
        <v>656</v>
      </c>
      <c r="J58" s="61">
        <v>695</v>
      </c>
      <c r="K58" s="61">
        <v>670</v>
      </c>
      <c r="L58" s="61">
        <v>725</v>
      </c>
      <c r="M58" s="61">
        <v>680</v>
      </c>
      <c r="N58" s="61">
        <v>780</v>
      </c>
      <c r="O58" s="61">
        <v>690</v>
      </c>
      <c r="P58" s="61">
        <v>850</v>
      </c>
      <c r="Q58" s="61">
        <v>700</v>
      </c>
      <c r="R58" s="61">
        <v>880</v>
      </c>
      <c r="S58" s="61">
        <v>710</v>
      </c>
      <c r="T58" s="61">
        <v>890</v>
      </c>
      <c r="U58" s="61">
        <v>720</v>
      </c>
      <c r="V58" s="61">
        <v>900</v>
      </c>
      <c r="W58" s="61">
        <v>730</v>
      </c>
      <c r="X58" s="61">
        <v>920</v>
      </c>
      <c r="Y58" s="61">
        <v>740</v>
      </c>
      <c r="Z58" s="61">
        <v>940</v>
      </c>
      <c r="AA58" s="61">
        <v>750</v>
      </c>
      <c r="AB58" s="61">
        <v>960</v>
      </c>
      <c r="AC58" s="61">
        <v>760</v>
      </c>
      <c r="AD58" s="61">
        <v>980</v>
      </c>
      <c r="AE58" s="61">
        <v>770</v>
      </c>
      <c r="AF58" s="61">
        <v>1000</v>
      </c>
      <c r="AG58" s="61">
        <v>780</v>
      </c>
      <c r="AH58" s="61">
        <v>1050</v>
      </c>
      <c r="AI58" s="61">
        <v>790</v>
      </c>
      <c r="AJ58" s="61">
        <v>1150</v>
      </c>
      <c r="AK58" s="61">
        <v>800</v>
      </c>
      <c r="AL58" s="61">
        <v>1300</v>
      </c>
      <c r="AM58" s="61">
        <v>810</v>
      </c>
      <c r="AN58" s="61">
        <v>1400</v>
      </c>
      <c r="AO58" s="61">
        <v>820</v>
      </c>
      <c r="AP58" s="61">
        <v>1500</v>
      </c>
      <c r="AQ58" s="61">
        <v>830</v>
      </c>
      <c r="AR58" s="61">
        <v>1600</v>
      </c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1"/>
    </row>
    <row r="59" spans="1:57" ht="20.25" customHeight="1">
      <c r="A59" s="4"/>
      <c r="B59" s="5" t="s">
        <v>12</v>
      </c>
      <c r="C59" s="61">
        <v>92.8</v>
      </c>
      <c r="D59" s="61">
        <f>D58/C58*100</f>
        <v>75.6795627786567</v>
      </c>
      <c r="E59" s="61">
        <f>E58/D58*100</f>
        <v>95.61003420752566</v>
      </c>
      <c r="F59" s="61">
        <f>F58/E58*100</f>
        <v>138.14351023653347</v>
      </c>
      <c r="G59" s="61">
        <f>G58/F58*100</f>
        <v>92.80575539568345</v>
      </c>
      <c r="H59" s="61">
        <f aca="true" t="shared" si="5" ref="H59:AR59">H58/F58*100</f>
        <v>96.40287769784173</v>
      </c>
      <c r="I59" s="61">
        <f t="shared" si="5"/>
        <v>101.70542635658914</v>
      </c>
      <c r="J59" s="61">
        <f t="shared" si="5"/>
        <v>103.73134328358209</v>
      </c>
      <c r="K59" s="61">
        <f t="shared" si="5"/>
        <v>102.1341463414634</v>
      </c>
      <c r="L59" s="61">
        <f t="shared" si="5"/>
        <v>104.31654676258992</v>
      </c>
      <c r="M59" s="61">
        <f t="shared" si="5"/>
        <v>101.49253731343283</v>
      </c>
      <c r="N59" s="61">
        <f t="shared" si="5"/>
        <v>107.58620689655172</v>
      </c>
      <c r="O59" s="61">
        <f t="shared" si="5"/>
        <v>101.47058823529412</v>
      </c>
      <c r="P59" s="61">
        <f t="shared" si="5"/>
        <v>108.97435897435896</v>
      </c>
      <c r="Q59" s="61">
        <f t="shared" si="5"/>
        <v>101.44927536231884</v>
      </c>
      <c r="R59" s="61">
        <f t="shared" si="5"/>
        <v>103.5294117647059</v>
      </c>
      <c r="S59" s="61">
        <f t="shared" si="5"/>
        <v>101.42857142857142</v>
      </c>
      <c r="T59" s="61">
        <f t="shared" si="5"/>
        <v>101.13636363636364</v>
      </c>
      <c r="U59" s="61">
        <f t="shared" si="5"/>
        <v>101.40845070422534</v>
      </c>
      <c r="V59" s="61">
        <f t="shared" si="5"/>
        <v>101.12359550561798</v>
      </c>
      <c r="W59" s="61">
        <f t="shared" si="5"/>
        <v>101.38888888888889</v>
      </c>
      <c r="X59" s="61">
        <f t="shared" si="5"/>
        <v>102.22222222222221</v>
      </c>
      <c r="Y59" s="61">
        <f t="shared" si="5"/>
        <v>101.36986301369863</v>
      </c>
      <c r="Z59" s="61">
        <f t="shared" si="5"/>
        <v>102.17391304347827</v>
      </c>
      <c r="AA59" s="61">
        <f t="shared" si="5"/>
        <v>101.35135135135135</v>
      </c>
      <c r="AB59" s="61">
        <f t="shared" si="5"/>
        <v>102.12765957446808</v>
      </c>
      <c r="AC59" s="61">
        <f t="shared" si="5"/>
        <v>101.33333333333334</v>
      </c>
      <c r="AD59" s="61">
        <f t="shared" si="5"/>
        <v>102.08333333333333</v>
      </c>
      <c r="AE59" s="61">
        <f t="shared" si="5"/>
        <v>101.3157894736842</v>
      </c>
      <c r="AF59" s="56">
        <f t="shared" si="5"/>
        <v>102.04081632653062</v>
      </c>
      <c r="AG59" s="56">
        <f t="shared" si="5"/>
        <v>101.29870129870129</v>
      </c>
      <c r="AH59" s="56">
        <f t="shared" si="5"/>
        <v>105</v>
      </c>
      <c r="AI59" s="56">
        <f t="shared" si="5"/>
        <v>101.28205128205127</v>
      </c>
      <c r="AJ59" s="56">
        <f t="shared" si="5"/>
        <v>109.52380952380953</v>
      </c>
      <c r="AK59" s="56">
        <f t="shared" si="5"/>
        <v>101.26582278481013</v>
      </c>
      <c r="AL59" s="56">
        <f t="shared" si="5"/>
        <v>113.04347826086956</v>
      </c>
      <c r="AM59" s="56">
        <f t="shared" si="5"/>
        <v>101.25</v>
      </c>
      <c r="AN59" s="56">
        <f t="shared" si="5"/>
        <v>107.6923076923077</v>
      </c>
      <c r="AO59" s="56">
        <f t="shared" si="5"/>
        <v>101.23456790123457</v>
      </c>
      <c r="AP59" s="56">
        <f t="shared" si="5"/>
        <v>107.14285714285714</v>
      </c>
      <c r="AQ59" s="56">
        <f t="shared" si="5"/>
        <v>101.21951219512195</v>
      </c>
      <c r="AR59" s="56">
        <f t="shared" si="5"/>
        <v>106.66666666666667</v>
      </c>
      <c r="AS59" s="61">
        <v>135.1619956271119</v>
      </c>
      <c r="AT59" s="61">
        <v>155</v>
      </c>
      <c r="AU59" s="61">
        <v>145.10037765851717</v>
      </c>
      <c r="AV59" s="61">
        <v>182.9</v>
      </c>
      <c r="AW59" s="61">
        <v>155.03875968992247</v>
      </c>
      <c r="AX59" s="61">
        <v>208.7</v>
      </c>
      <c r="AY59" s="61">
        <v>164.97714172132777</v>
      </c>
      <c r="AZ59" s="61">
        <v>318</v>
      </c>
      <c r="BA59" s="61">
        <v>106.84931506849315</v>
      </c>
      <c r="BB59" s="61">
        <v>114.13043478260869</v>
      </c>
      <c r="BC59" s="61">
        <v>113.7</v>
      </c>
      <c r="BD59" s="61">
        <v>173.9</v>
      </c>
      <c r="BE59" s="1"/>
    </row>
    <row r="60" spans="1:57" ht="17.25" customHeight="1">
      <c r="A60" s="4" t="s">
        <v>64</v>
      </c>
      <c r="B60" s="5" t="s">
        <v>63</v>
      </c>
      <c r="C60" s="61">
        <v>218.2</v>
      </c>
      <c r="D60" s="61">
        <v>247.3</v>
      </c>
      <c r="E60" s="61">
        <v>130.1</v>
      </c>
      <c r="F60" s="61">
        <v>205</v>
      </c>
      <c r="G60" s="61">
        <v>145</v>
      </c>
      <c r="H60" s="61">
        <v>160</v>
      </c>
      <c r="I60" s="61">
        <v>146</v>
      </c>
      <c r="J60" s="61">
        <v>165</v>
      </c>
      <c r="K60" s="61">
        <v>150</v>
      </c>
      <c r="L60" s="61">
        <v>175</v>
      </c>
      <c r="M60" s="61">
        <v>155</v>
      </c>
      <c r="N60" s="61">
        <v>200</v>
      </c>
      <c r="O60" s="61">
        <v>160</v>
      </c>
      <c r="P60" s="61">
        <v>250</v>
      </c>
      <c r="Q60" s="61">
        <v>165</v>
      </c>
      <c r="R60" s="61">
        <v>270</v>
      </c>
      <c r="S60" s="61">
        <v>170</v>
      </c>
      <c r="T60" s="61">
        <v>275</v>
      </c>
      <c r="U60" s="61">
        <v>175</v>
      </c>
      <c r="V60" s="61">
        <v>280</v>
      </c>
      <c r="W60" s="61">
        <v>180</v>
      </c>
      <c r="X60" s="61">
        <v>295</v>
      </c>
      <c r="Y60" s="61">
        <v>185</v>
      </c>
      <c r="Z60" s="61">
        <v>310</v>
      </c>
      <c r="AA60" s="61">
        <v>190</v>
      </c>
      <c r="AB60" s="61">
        <v>325</v>
      </c>
      <c r="AC60" s="61">
        <v>195</v>
      </c>
      <c r="AD60" s="61">
        <v>340</v>
      </c>
      <c r="AE60" s="61">
        <v>200</v>
      </c>
      <c r="AF60" s="56">
        <v>355</v>
      </c>
      <c r="AG60" s="56">
        <v>205</v>
      </c>
      <c r="AH60" s="56">
        <v>400</v>
      </c>
      <c r="AI60" s="56">
        <v>210</v>
      </c>
      <c r="AJ60" s="56">
        <v>495</v>
      </c>
      <c r="AK60" s="56">
        <v>215</v>
      </c>
      <c r="AL60" s="56">
        <v>640</v>
      </c>
      <c r="AM60" s="56">
        <v>220</v>
      </c>
      <c r="AN60" s="56">
        <v>730</v>
      </c>
      <c r="AO60" s="56">
        <v>225</v>
      </c>
      <c r="AP60" s="56">
        <v>820</v>
      </c>
      <c r="AQ60" s="56">
        <v>230</v>
      </c>
      <c r="AR60" s="56">
        <v>910</v>
      </c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1"/>
    </row>
    <row r="61" spans="1:57" ht="18" customHeight="1">
      <c r="A61" s="4"/>
      <c r="B61" s="5" t="s">
        <v>12</v>
      </c>
      <c r="C61" s="61">
        <v>61.6</v>
      </c>
      <c r="D61" s="61">
        <f>D60/C60*100</f>
        <v>113.33638863428048</v>
      </c>
      <c r="E61" s="61">
        <f>E60/D60*100</f>
        <v>52.60816821674079</v>
      </c>
      <c r="F61" s="61">
        <f>F60/E60*100</f>
        <v>157.57109915449655</v>
      </c>
      <c r="G61" s="61">
        <f>G60/F60*100</f>
        <v>70.73170731707317</v>
      </c>
      <c r="H61" s="61">
        <f aca="true" t="shared" si="6" ref="H61:AR61">H60/F60*100</f>
        <v>78.04878048780488</v>
      </c>
      <c r="I61" s="61">
        <f t="shared" si="6"/>
        <v>100.6896551724138</v>
      </c>
      <c r="J61" s="61">
        <f t="shared" si="6"/>
        <v>103.125</v>
      </c>
      <c r="K61" s="61">
        <f t="shared" si="6"/>
        <v>102.73972602739727</v>
      </c>
      <c r="L61" s="61">
        <f t="shared" si="6"/>
        <v>106.06060606060606</v>
      </c>
      <c r="M61" s="61">
        <f t="shared" si="6"/>
        <v>103.33333333333334</v>
      </c>
      <c r="N61" s="61">
        <f t="shared" si="6"/>
        <v>114.28571428571428</v>
      </c>
      <c r="O61" s="61">
        <f t="shared" si="6"/>
        <v>103.2258064516129</v>
      </c>
      <c r="P61" s="61">
        <f t="shared" si="6"/>
        <v>125</v>
      </c>
      <c r="Q61" s="61">
        <f t="shared" si="6"/>
        <v>103.125</v>
      </c>
      <c r="R61" s="61">
        <f t="shared" si="6"/>
        <v>108</v>
      </c>
      <c r="S61" s="61">
        <f t="shared" si="6"/>
        <v>103.03030303030303</v>
      </c>
      <c r="T61" s="61">
        <f t="shared" si="6"/>
        <v>101.85185185185186</v>
      </c>
      <c r="U61" s="61">
        <f t="shared" si="6"/>
        <v>102.94117647058823</v>
      </c>
      <c r="V61" s="61">
        <f t="shared" si="6"/>
        <v>101.81818181818181</v>
      </c>
      <c r="W61" s="61">
        <f t="shared" si="6"/>
        <v>102.85714285714285</v>
      </c>
      <c r="X61" s="61">
        <f t="shared" si="6"/>
        <v>105.35714285714286</v>
      </c>
      <c r="Y61" s="61">
        <f t="shared" si="6"/>
        <v>102.77777777777777</v>
      </c>
      <c r="Z61" s="61">
        <f t="shared" si="6"/>
        <v>105.08474576271188</v>
      </c>
      <c r="AA61" s="61">
        <f t="shared" si="6"/>
        <v>102.7027027027027</v>
      </c>
      <c r="AB61" s="61">
        <f t="shared" si="6"/>
        <v>104.83870967741935</v>
      </c>
      <c r="AC61" s="61">
        <f t="shared" si="6"/>
        <v>102.63157894736842</v>
      </c>
      <c r="AD61" s="61">
        <f t="shared" si="6"/>
        <v>104.61538461538463</v>
      </c>
      <c r="AE61" s="61">
        <f t="shared" si="6"/>
        <v>102.56410256410255</v>
      </c>
      <c r="AF61" s="56">
        <f t="shared" si="6"/>
        <v>104.41176470588236</v>
      </c>
      <c r="AG61" s="56">
        <f t="shared" si="6"/>
        <v>102.49999999999999</v>
      </c>
      <c r="AH61" s="56">
        <f t="shared" si="6"/>
        <v>112.67605633802818</v>
      </c>
      <c r="AI61" s="56">
        <f t="shared" si="6"/>
        <v>102.4390243902439</v>
      </c>
      <c r="AJ61" s="61">
        <f t="shared" si="6"/>
        <v>123.75</v>
      </c>
      <c r="AK61" s="61">
        <f t="shared" si="6"/>
        <v>102.38095238095238</v>
      </c>
      <c r="AL61" s="61">
        <f t="shared" si="6"/>
        <v>129.2929292929293</v>
      </c>
      <c r="AM61" s="61">
        <f t="shared" si="6"/>
        <v>102.32558139534885</v>
      </c>
      <c r="AN61" s="61">
        <f t="shared" si="6"/>
        <v>114.0625</v>
      </c>
      <c r="AO61" s="61">
        <f t="shared" si="6"/>
        <v>102.27272727272727</v>
      </c>
      <c r="AP61" s="61">
        <f t="shared" si="6"/>
        <v>112.32876712328768</v>
      </c>
      <c r="AQ61" s="61">
        <f t="shared" si="6"/>
        <v>102.22222222222221</v>
      </c>
      <c r="AR61" s="61">
        <f t="shared" si="6"/>
        <v>110.97560975609757</v>
      </c>
      <c r="AS61" s="61">
        <v>119.1391237509608</v>
      </c>
      <c r="AT61" s="61">
        <v>153.72790161414298</v>
      </c>
      <c r="AU61" s="61">
        <v>138.35511145272866</v>
      </c>
      <c r="AV61" s="61">
        <v>226.74865488086087</v>
      </c>
      <c r="AW61" s="61">
        <v>157.57109915449655</v>
      </c>
      <c r="AX61" s="61">
        <v>307.45580322828596</v>
      </c>
      <c r="AY61" s="61">
        <v>176.78708685626444</v>
      </c>
      <c r="AZ61" s="61">
        <v>699.4619523443506</v>
      </c>
      <c r="BA61" s="61">
        <v>113.88888888888889</v>
      </c>
      <c r="BB61" s="61">
        <v>135.59322033898303</v>
      </c>
      <c r="BC61" s="61">
        <v>127.8</v>
      </c>
      <c r="BD61" s="61">
        <v>308.5</v>
      </c>
      <c r="BE61" s="1"/>
    </row>
    <row r="62" spans="1:57" ht="20.25" customHeight="1">
      <c r="A62" s="4" t="s">
        <v>65</v>
      </c>
      <c r="B62" s="5" t="s">
        <v>63</v>
      </c>
      <c r="C62" s="61">
        <v>477.1</v>
      </c>
      <c r="D62" s="61">
        <v>278.9</v>
      </c>
      <c r="E62" s="61">
        <v>373</v>
      </c>
      <c r="F62" s="61">
        <v>490</v>
      </c>
      <c r="G62" s="61">
        <v>500</v>
      </c>
      <c r="H62" s="61">
        <v>510</v>
      </c>
      <c r="I62" s="61">
        <v>510</v>
      </c>
      <c r="J62" s="61">
        <v>530</v>
      </c>
      <c r="K62" s="61">
        <v>520</v>
      </c>
      <c r="L62" s="61">
        <v>550</v>
      </c>
      <c r="M62" s="61">
        <v>525</v>
      </c>
      <c r="N62" s="61">
        <v>580</v>
      </c>
      <c r="O62" s="61">
        <v>530</v>
      </c>
      <c r="P62" s="61">
        <v>600</v>
      </c>
      <c r="Q62" s="61">
        <v>535</v>
      </c>
      <c r="R62" s="61">
        <v>610</v>
      </c>
      <c r="S62" s="61">
        <v>540</v>
      </c>
      <c r="T62" s="61">
        <v>615</v>
      </c>
      <c r="U62" s="61">
        <v>545</v>
      </c>
      <c r="V62" s="61">
        <v>620</v>
      </c>
      <c r="W62" s="61">
        <v>550</v>
      </c>
      <c r="X62" s="61">
        <v>625</v>
      </c>
      <c r="Y62" s="61">
        <v>555</v>
      </c>
      <c r="Z62" s="61">
        <v>630</v>
      </c>
      <c r="AA62" s="61">
        <v>560</v>
      </c>
      <c r="AB62" s="61">
        <v>635</v>
      </c>
      <c r="AC62" s="61">
        <v>565</v>
      </c>
      <c r="AD62" s="61">
        <v>640</v>
      </c>
      <c r="AE62" s="61">
        <v>570</v>
      </c>
      <c r="AF62" s="61">
        <v>645</v>
      </c>
      <c r="AG62" s="61">
        <v>575</v>
      </c>
      <c r="AH62" s="61">
        <v>650</v>
      </c>
      <c r="AI62" s="61">
        <v>580</v>
      </c>
      <c r="AJ62" s="61">
        <v>655</v>
      </c>
      <c r="AK62" s="61">
        <v>585</v>
      </c>
      <c r="AL62" s="61">
        <v>660</v>
      </c>
      <c r="AM62" s="61">
        <v>590</v>
      </c>
      <c r="AN62" s="61">
        <v>670</v>
      </c>
      <c r="AO62" s="61">
        <v>595</v>
      </c>
      <c r="AP62" s="61">
        <v>680</v>
      </c>
      <c r="AQ62" s="61">
        <v>600</v>
      </c>
      <c r="AR62" s="61">
        <v>690</v>
      </c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1"/>
    </row>
    <row r="63" spans="1:57" ht="19.5" customHeight="1">
      <c r="A63" s="4"/>
      <c r="B63" s="5" t="s">
        <v>12</v>
      </c>
      <c r="C63" s="61">
        <v>120.9</v>
      </c>
      <c r="D63" s="61">
        <f>D62/C62*100</f>
        <v>58.45734646824564</v>
      </c>
      <c r="E63" s="61">
        <f>E62/D62*100</f>
        <v>133.73969164575118</v>
      </c>
      <c r="F63" s="61">
        <f>F62/E62*100</f>
        <v>131.36729222520108</v>
      </c>
      <c r="G63" s="61">
        <f>G62/F62*100</f>
        <v>102.04081632653062</v>
      </c>
      <c r="H63" s="61">
        <f aca="true" t="shared" si="7" ref="H63:AR63">H62/F62*100</f>
        <v>104.08163265306123</v>
      </c>
      <c r="I63" s="61">
        <f t="shared" si="7"/>
        <v>102</v>
      </c>
      <c r="J63" s="61">
        <f t="shared" si="7"/>
        <v>103.921568627451</v>
      </c>
      <c r="K63" s="61">
        <f t="shared" si="7"/>
        <v>101.96078431372548</v>
      </c>
      <c r="L63" s="61">
        <f t="shared" si="7"/>
        <v>103.77358490566037</v>
      </c>
      <c r="M63" s="61">
        <f t="shared" si="7"/>
        <v>100.96153846153845</v>
      </c>
      <c r="N63" s="61">
        <f t="shared" si="7"/>
        <v>105.45454545454544</v>
      </c>
      <c r="O63" s="61">
        <f t="shared" si="7"/>
        <v>100.95238095238095</v>
      </c>
      <c r="P63" s="61">
        <f t="shared" si="7"/>
        <v>103.44827586206897</v>
      </c>
      <c r="Q63" s="61">
        <f t="shared" si="7"/>
        <v>100.9433962264151</v>
      </c>
      <c r="R63" s="61">
        <f t="shared" si="7"/>
        <v>101.66666666666666</v>
      </c>
      <c r="S63" s="61">
        <f t="shared" si="7"/>
        <v>100.93457943925233</v>
      </c>
      <c r="T63" s="61">
        <f t="shared" si="7"/>
        <v>100.81967213114753</v>
      </c>
      <c r="U63" s="61">
        <f t="shared" si="7"/>
        <v>100.92592592592592</v>
      </c>
      <c r="V63" s="61">
        <f t="shared" si="7"/>
        <v>100.8130081300813</v>
      </c>
      <c r="W63" s="61">
        <f t="shared" si="7"/>
        <v>100.91743119266054</v>
      </c>
      <c r="X63" s="61">
        <f t="shared" si="7"/>
        <v>100.80645161290323</v>
      </c>
      <c r="Y63" s="61">
        <f t="shared" si="7"/>
        <v>100.9090909090909</v>
      </c>
      <c r="Z63" s="61">
        <f t="shared" si="7"/>
        <v>100.8</v>
      </c>
      <c r="AA63" s="61">
        <f t="shared" si="7"/>
        <v>100.9009009009009</v>
      </c>
      <c r="AB63" s="61">
        <f t="shared" si="7"/>
        <v>100.79365079365078</v>
      </c>
      <c r="AC63" s="61">
        <f t="shared" si="7"/>
        <v>100.89285714285714</v>
      </c>
      <c r="AD63" s="61">
        <f t="shared" si="7"/>
        <v>100.78740157480314</v>
      </c>
      <c r="AE63" s="61">
        <f t="shared" si="7"/>
        <v>100.88495575221239</v>
      </c>
      <c r="AF63" s="56">
        <f t="shared" si="7"/>
        <v>100.78125</v>
      </c>
      <c r="AG63" s="56">
        <f t="shared" si="7"/>
        <v>100.87719298245614</v>
      </c>
      <c r="AH63" s="56">
        <f t="shared" si="7"/>
        <v>100.7751937984496</v>
      </c>
      <c r="AI63" s="56">
        <f t="shared" si="7"/>
        <v>100.8695652173913</v>
      </c>
      <c r="AJ63" s="61">
        <f t="shared" si="7"/>
        <v>100.76923076923077</v>
      </c>
      <c r="AK63" s="61">
        <f t="shared" si="7"/>
        <v>100.86206896551724</v>
      </c>
      <c r="AL63" s="61">
        <f t="shared" si="7"/>
        <v>100.76335877862594</v>
      </c>
      <c r="AM63" s="61">
        <f t="shared" si="7"/>
        <v>100.85470085470085</v>
      </c>
      <c r="AN63" s="61">
        <f t="shared" si="7"/>
        <v>101.51515151515152</v>
      </c>
      <c r="AO63" s="61">
        <f t="shared" si="7"/>
        <v>100.84745762711864</v>
      </c>
      <c r="AP63" s="61">
        <f t="shared" si="7"/>
        <v>101.49253731343283</v>
      </c>
      <c r="AQ63" s="61">
        <f t="shared" si="7"/>
        <v>100.84033613445378</v>
      </c>
      <c r="AR63" s="61">
        <f t="shared" si="7"/>
        <v>101.47058823529412</v>
      </c>
      <c r="AS63" s="61">
        <v>140.75067024128685</v>
      </c>
      <c r="AT63" s="61">
        <v>155.4959785522788</v>
      </c>
      <c r="AU63" s="61">
        <v>147.4530831099196</v>
      </c>
      <c r="AV63" s="61">
        <v>167.5603217158177</v>
      </c>
      <c r="AW63" s="61">
        <v>154.15549597855227</v>
      </c>
      <c r="AX63" s="61">
        <v>174.2627345844504</v>
      </c>
      <c r="AY63" s="61">
        <v>160.85790884718497</v>
      </c>
      <c r="AZ63" s="61">
        <v>184.98659517426273</v>
      </c>
      <c r="BA63" s="61">
        <v>104.54545454545455</v>
      </c>
      <c r="BB63" s="61">
        <v>104</v>
      </c>
      <c r="BC63" s="61">
        <v>109.1</v>
      </c>
      <c r="BD63" s="61">
        <v>110.4</v>
      </c>
      <c r="BE63" s="1"/>
    </row>
    <row r="64" spans="1:57" ht="18.75" customHeight="1">
      <c r="A64" s="3" t="s">
        <v>66</v>
      </c>
      <c r="B64" s="5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1"/>
    </row>
    <row r="65" spans="1:57" ht="16.5" customHeight="1">
      <c r="A65" s="4" t="s">
        <v>67</v>
      </c>
      <c r="B65" s="5" t="s">
        <v>12</v>
      </c>
      <c r="C65" s="42">
        <v>113.15</v>
      </c>
      <c r="D65" s="42">
        <v>113.17</v>
      </c>
      <c r="E65" s="43">
        <v>108.27</v>
      </c>
      <c r="F65" s="44">
        <v>108.5</v>
      </c>
      <c r="G65" s="43">
        <v>106.1</v>
      </c>
      <c r="H65" s="43">
        <v>106.1</v>
      </c>
      <c r="I65" s="43">
        <v>105.9</v>
      </c>
      <c r="J65" s="43">
        <v>105.9</v>
      </c>
      <c r="K65" s="43">
        <v>105.2</v>
      </c>
      <c r="L65" s="43">
        <v>105.2</v>
      </c>
      <c r="M65" s="43">
        <v>105.1</v>
      </c>
      <c r="N65" s="43">
        <v>105.1</v>
      </c>
      <c r="O65" s="43">
        <v>105.1</v>
      </c>
      <c r="P65" s="43">
        <v>105.1</v>
      </c>
      <c r="Q65" s="43">
        <v>104.4</v>
      </c>
      <c r="R65" s="43">
        <v>104.4</v>
      </c>
      <c r="S65" s="43">
        <v>103.6</v>
      </c>
      <c r="T65" s="43">
        <v>103.6</v>
      </c>
      <c r="U65" s="43">
        <v>103.6</v>
      </c>
      <c r="V65" s="43">
        <v>103.6</v>
      </c>
      <c r="W65" s="43">
        <v>103.4</v>
      </c>
      <c r="X65" s="43">
        <v>103.4</v>
      </c>
      <c r="Y65" s="43">
        <v>103.4</v>
      </c>
      <c r="Z65" s="43">
        <v>103.4</v>
      </c>
      <c r="AA65" s="43">
        <v>103.4</v>
      </c>
      <c r="AB65" s="43">
        <v>103.4</v>
      </c>
      <c r="AC65" s="43">
        <v>103.3</v>
      </c>
      <c r="AD65" s="43">
        <v>103.3</v>
      </c>
      <c r="AE65" s="43">
        <v>103</v>
      </c>
      <c r="AF65" s="42">
        <v>103</v>
      </c>
      <c r="AG65" s="78">
        <v>102.9</v>
      </c>
      <c r="AH65" s="78">
        <v>102.9</v>
      </c>
      <c r="AI65" s="78">
        <v>102.7</v>
      </c>
      <c r="AJ65" s="78">
        <v>102.7</v>
      </c>
      <c r="AK65" s="78">
        <v>102.5</v>
      </c>
      <c r="AL65" s="78">
        <v>102.5</v>
      </c>
      <c r="AM65" s="78">
        <v>102.5</v>
      </c>
      <c r="AN65" s="78">
        <v>102.5</v>
      </c>
      <c r="AO65" s="78">
        <v>102.5</v>
      </c>
      <c r="AP65" s="78">
        <v>102.5</v>
      </c>
      <c r="AQ65" s="78">
        <v>102.5</v>
      </c>
      <c r="AR65" s="78">
        <v>102.5</v>
      </c>
      <c r="AS65" s="51">
        <v>134.79057874795797</v>
      </c>
      <c r="AT65" s="51">
        <v>134.79057874795797</v>
      </c>
      <c r="AU65" s="51">
        <v>164.1</v>
      </c>
      <c r="AV65" s="51">
        <v>164.13560576125292</v>
      </c>
      <c r="AW65" s="51">
        <v>192.1</v>
      </c>
      <c r="AX65" s="51">
        <v>192.13071582350707</v>
      </c>
      <c r="AY65" s="51">
        <v>217.8</v>
      </c>
      <c r="AZ65" s="51">
        <v>217.80242255289266</v>
      </c>
      <c r="BA65" s="51">
        <v>117.1</v>
      </c>
      <c r="BB65" s="51">
        <v>117.05608599207602</v>
      </c>
      <c r="BC65" s="45">
        <v>132.7</v>
      </c>
      <c r="BD65" s="45">
        <v>132.69663309355437</v>
      </c>
      <c r="BE65" s="1"/>
    </row>
    <row r="66" spans="1:57" ht="18">
      <c r="A66" s="4" t="s">
        <v>68</v>
      </c>
      <c r="B66" s="5" t="s">
        <v>19</v>
      </c>
      <c r="C66" s="42">
        <v>75369.9</v>
      </c>
      <c r="D66" s="46">
        <v>84162.7</v>
      </c>
      <c r="E66" s="46">
        <v>94030.6</v>
      </c>
      <c r="F66" s="47">
        <v>105243.8</v>
      </c>
      <c r="G66" s="45">
        <v>116353.54601560002</v>
      </c>
      <c r="H66" s="45">
        <v>116781.5</v>
      </c>
      <c r="I66" s="45">
        <v>128035.55838911228</v>
      </c>
      <c r="J66" s="45">
        <v>129007.5</v>
      </c>
      <c r="K66" s="45">
        <v>140482.40716235145</v>
      </c>
      <c r="L66" s="45">
        <v>142349.3</v>
      </c>
      <c r="M66" s="45">
        <v>154431.7482639443</v>
      </c>
      <c r="N66" s="45">
        <v>157521.31544189996</v>
      </c>
      <c r="O66" s="45">
        <v>170084.9502679777</v>
      </c>
      <c r="P66" s="45">
        <v>174470.60898344842</v>
      </c>
      <c r="Q66" s="45">
        <v>187494.1654376068</v>
      </c>
      <c r="R66" s="45">
        <v>193415.32558930718</v>
      </c>
      <c r="S66" s="45">
        <v>206464.45010825296</v>
      </c>
      <c r="T66" s="45">
        <v>214183.4895897846</v>
      </c>
      <c r="U66" s="45">
        <v>226494.8051999552</v>
      </c>
      <c r="V66" s="45">
        <v>236288.9391833671</v>
      </c>
      <c r="W66" s="45">
        <v>247513.07013290067</v>
      </c>
      <c r="X66" s="45">
        <v>259674.9280722233</v>
      </c>
      <c r="Y66" s="45">
        <v>269717.7151675933</v>
      </c>
      <c r="Z66" s="45">
        <v>284573.8585504284</v>
      </c>
      <c r="AA66" s="45">
        <v>293644.37368011056</v>
      </c>
      <c r="AB66" s="45">
        <v>311577.07198827853</v>
      </c>
      <c r="AC66" s="45">
        <v>318476.70378474286</v>
      </c>
      <c r="AD66" s="45">
        <v>339849.575500495</v>
      </c>
      <c r="AE66" s="45">
        <v>344075.2242815529</v>
      </c>
      <c r="AF66" s="45">
        <v>369258.11866685475</v>
      </c>
      <c r="AG66" s="45">
        <v>370663.63723790983</v>
      </c>
      <c r="AH66" s="45">
        <v>400063.4772166371</v>
      </c>
      <c r="AI66" s="45">
        <v>398148.3459391009</v>
      </c>
      <c r="AJ66" s="45">
        <v>432183.77367540635</v>
      </c>
      <c r="AK66" s="45">
        <v>426021.9153416055</v>
      </c>
      <c r="AL66" s="45">
        <v>465087.6531004097</v>
      </c>
      <c r="AM66" s="45">
        <v>457186.2704926746</v>
      </c>
      <c r="AN66" s="45">
        <v>501967.2436406599</v>
      </c>
      <c r="AO66" s="45">
        <v>489694.0430697857</v>
      </c>
      <c r="AP66" s="45">
        <v>540743.2092774137</v>
      </c>
      <c r="AQ66" s="45">
        <v>523510.35490801284</v>
      </c>
      <c r="AR66" s="45">
        <v>581407.0986150752</v>
      </c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1"/>
    </row>
    <row r="67" spans="1:57" ht="18" customHeight="1">
      <c r="A67" s="4" t="s">
        <v>69</v>
      </c>
      <c r="B67" s="5" t="s">
        <v>12</v>
      </c>
      <c r="C67" s="42">
        <v>117.7</v>
      </c>
      <c r="D67" s="48">
        <v>98.6</v>
      </c>
      <c r="E67" s="48">
        <v>103.9</v>
      </c>
      <c r="F67" s="49">
        <v>104.1</v>
      </c>
      <c r="G67" s="45">
        <v>104.2</v>
      </c>
      <c r="H67" s="45">
        <v>104.6</v>
      </c>
      <c r="I67" s="45">
        <v>104.9</v>
      </c>
      <c r="J67" s="45">
        <v>105.3</v>
      </c>
      <c r="K67" s="45">
        <v>105.4</v>
      </c>
      <c r="L67" s="45">
        <v>106</v>
      </c>
      <c r="M67" s="45">
        <v>105.6</v>
      </c>
      <c r="N67" s="45">
        <v>106.3</v>
      </c>
      <c r="O67" s="45">
        <v>105.9</v>
      </c>
      <c r="P67" s="45">
        <v>106.5</v>
      </c>
      <c r="Q67" s="45">
        <v>106.2</v>
      </c>
      <c r="R67" s="45">
        <v>106.8</v>
      </c>
      <c r="S67" s="45">
        <v>106.6</v>
      </c>
      <c r="T67" s="45">
        <v>107.2</v>
      </c>
      <c r="U67" s="45">
        <v>106.3</v>
      </c>
      <c r="V67" s="45">
        <v>106.9</v>
      </c>
      <c r="W67" s="45">
        <v>106.2</v>
      </c>
      <c r="X67" s="45">
        <v>106.8</v>
      </c>
      <c r="Y67" s="45">
        <v>105.9</v>
      </c>
      <c r="Z67" s="45">
        <v>106.5</v>
      </c>
      <c r="AA67" s="45">
        <v>105.7</v>
      </c>
      <c r="AB67" s="45">
        <v>106.3</v>
      </c>
      <c r="AC67" s="45">
        <v>105.4</v>
      </c>
      <c r="AD67" s="45">
        <v>106</v>
      </c>
      <c r="AE67" s="45">
        <v>105.3</v>
      </c>
      <c r="AF67" s="42">
        <v>105.9</v>
      </c>
      <c r="AG67" s="42">
        <v>105.1</v>
      </c>
      <c r="AH67" s="42" t="s">
        <v>100</v>
      </c>
      <c r="AI67" s="42" t="s">
        <v>101</v>
      </c>
      <c r="AJ67" s="42" t="s">
        <v>102</v>
      </c>
      <c r="AK67" s="42" t="s">
        <v>103</v>
      </c>
      <c r="AL67" s="42" t="s">
        <v>104</v>
      </c>
      <c r="AM67" s="42" t="s">
        <v>103</v>
      </c>
      <c r="AN67" s="42" t="s">
        <v>104</v>
      </c>
      <c r="AO67" s="42" t="s">
        <v>105</v>
      </c>
      <c r="AP67" s="42" t="s">
        <v>106</v>
      </c>
      <c r="AQ67" s="42" t="s">
        <v>107</v>
      </c>
      <c r="AR67" s="45">
        <v>105</v>
      </c>
      <c r="AS67" s="51">
        <v>126.64803786750721</v>
      </c>
      <c r="AT67" s="51">
        <v>129.196252033524</v>
      </c>
      <c r="AU67" s="51">
        <v>171.4091212882156</v>
      </c>
      <c r="AV67" s="51">
        <v>179.851688203501</v>
      </c>
      <c r="AW67" s="51">
        <v>223.80849872624776</v>
      </c>
      <c r="AX67" s="51">
        <v>241.5873576250755</v>
      </c>
      <c r="AY67" s="51">
        <v>281.85167598306714</v>
      </c>
      <c r="AZ67" s="51">
        <v>313.0576944868919</v>
      </c>
      <c r="BA67" s="51">
        <v>130.56977192592063</v>
      </c>
      <c r="BB67" s="51">
        <v>134.32587708141</v>
      </c>
      <c r="BC67" s="51">
        <v>164.43213398728534</v>
      </c>
      <c r="BD67" s="51">
        <v>174.0643624833086</v>
      </c>
      <c r="BE67" s="1"/>
    </row>
    <row r="68" spans="1:57" ht="16.5" customHeight="1">
      <c r="A68" s="4" t="s">
        <v>70</v>
      </c>
      <c r="B68" s="5" t="s">
        <v>12</v>
      </c>
      <c r="C68" s="42">
        <v>112.4</v>
      </c>
      <c r="D68" s="42">
        <v>113.2</v>
      </c>
      <c r="E68" s="42">
        <v>107.5</v>
      </c>
      <c r="F68" s="43">
        <v>107.5</v>
      </c>
      <c r="G68" s="43">
        <v>106.1</v>
      </c>
      <c r="H68" s="43">
        <v>106.1</v>
      </c>
      <c r="I68" s="43">
        <v>104.9</v>
      </c>
      <c r="J68" s="43">
        <v>104.9</v>
      </c>
      <c r="K68" s="43">
        <v>104.1</v>
      </c>
      <c r="L68" s="43">
        <v>104.1</v>
      </c>
      <c r="M68" s="43">
        <v>104.1</v>
      </c>
      <c r="N68" s="43">
        <v>104.1</v>
      </c>
      <c r="O68" s="43">
        <v>104</v>
      </c>
      <c r="P68" s="43">
        <v>104</v>
      </c>
      <c r="Q68" s="43">
        <v>103.8</v>
      </c>
      <c r="R68" s="43">
        <v>103.8</v>
      </c>
      <c r="S68" s="43">
        <v>103.3</v>
      </c>
      <c r="T68" s="43">
        <v>103.3</v>
      </c>
      <c r="U68" s="43">
        <v>103.2</v>
      </c>
      <c r="V68" s="43">
        <v>103.2</v>
      </c>
      <c r="W68" s="43">
        <v>102.9</v>
      </c>
      <c r="X68" s="43">
        <v>102.9</v>
      </c>
      <c r="Y68" s="43">
        <v>102.9</v>
      </c>
      <c r="Z68" s="43">
        <v>102.9</v>
      </c>
      <c r="AA68" s="43">
        <v>103</v>
      </c>
      <c r="AB68" s="43">
        <v>103</v>
      </c>
      <c r="AC68" s="43">
        <v>102.9</v>
      </c>
      <c r="AD68" s="43">
        <v>102.9</v>
      </c>
      <c r="AE68" s="43">
        <v>102.6</v>
      </c>
      <c r="AF68" s="42">
        <v>102.6</v>
      </c>
      <c r="AG68" s="42">
        <v>102.5</v>
      </c>
      <c r="AH68" s="42" t="s">
        <v>108</v>
      </c>
      <c r="AI68" s="42" t="s">
        <v>109</v>
      </c>
      <c r="AJ68" s="42" t="s">
        <v>109</v>
      </c>
      <c r="AK68" s="42" t="s">
        <v>110</v>
      </c>
      <c r="AL68" s="42" t="s">
        <v>110</v>
      </c>
      <c r="AM68" s="42" t="s">
        <v>111</v>
      </c>
      <c r="AN68" s="42" t="s">
        <v>111</v>
      </c>
      <c r="AO68" s="42" t="s">
        <v>111</v>
      </c>
      <c r="AP68" s="42" t="s">
        <v>111</v>
      </c>
      <c r="AQ68" s="42" t="s">
        <v>111</v>
      </c>
      <c r="AR68" s="42" t="s">
        <v>111</v>
      </c>
      <c r="AS68" s="51">
        <v>129.6584409947175</v>
      </c>
      <c r="AT68" s="51">
        <v>129.6584409947175</v>
      </c>
      <c r="AU68" s="51">
        <v>153.5418898472661</v>
      </c>
      <c r="AV68" s="51">
        <v>153.5418898472661</v>
      </c>
      <c r="AW68" s="51">
        <v>176.1027273887674</v>
      </c>
      <c r="AX68" s="51">
        <v>176.1027273887674</v>
      </c>
      <c r="AY68" s="51">
        <v>197.50010364254834</v>
      </c>
      <c r="AZ68" s="51">
        <v>197.50010364254834</v>
      </c>
      <c r="BA68" s="51">
        <v>114.69360417795002</v>
      </c>
      <c r="BB68" s="51">
        <v>114.69360417795002</v>
      </c>
      <c r="BC68" s="51">
        <v>128.6294599076572</v>
      </c>
      <c r="BD68" s="51">
        <v>128.6294599076572</v>
      </c>
      <c r="BE68" s="1"/>
    </row>
    <row r="69" spans="1:57" ht="18">
      <c r="A69" s="4" t="s">
        <v>71</v>
      </c>
      <c r="B69" s="5" t="s">
        <v>19</v>
      </c>
      <c r="C69" s="45">
        <v>17138</v>
      </c>
      <c r="D69" s="46">
        <v>19754.3</v>
      </c>
      <c r="E69" s="46">
        <v>21094.4</v>
      </c>
      <c r="F69" s="47">
        <v>23642.704033734004</v>
      </c>
      <c r="G69" s="45">
        <v>26325.718323433543</v>
      </c>
      <c r="H69" s="45">
        <v>26509.25396637292</v>
      </c>
      <c r="I69" s="45">
        <v>29508.34491827629</v>
      </c>
      <c r="J69" s="45">
        <v>29772.203492562676</v>
      </c>
      <c r="K69" s="45">
        <v>32961.60108487736</v>
      </c>
      <c r="L69" s="45">
        <v>33478.96236464988</v>
      </c>
      <c r="M69" s="45">
        <v>36374.70895401424</v>
      </c>
      <c r="N69" s="45">
        <v>37051.30156480748</v>
      </c>
      <c r="O69" s="45">
        <v>40103.08024709175</v>
      </c>
      <c r="P69" s="45">
        <v>40965.84567773251</v>
      </c>
      <c r="Q69" s="45">
        <v>43877.261335306044</v>
      </c>
      <c r="R69" s="45">
        <v>44949.52837481793</v>
      </c>
      <c r="S69" s="45">
        <v>47638.771195059155</v>
      </c>
      <c r="T69" s="45">
        <v>48942.66467752325</v>
      </c>
      <c r="U69" s="45">
        <v>51673.394005111106</v>
      </c>
      <c r="V69" s="45">
        <v>52985.230894557324</v>
      </c>
      <c r="W69" s="45">
        <v>55941.51300314528</v>
      </c>
      <c r="X69" s="45">
        <v>57526.06518222089</v>
      </c>
      <c r="Y69" s="45">
        <v>60446.48304528857</v>
      </c>
      <c r="Z69" s="45">
        <v>62337.085065540385</v>
      </c>
      <c r="AA69" s="45">
        <v>65314.23832492566</v>
      </c>
      <c r="AB69" s="45">
        <v>67550.46016374166</v>
      </c>
      <c r="AC69" s="45">
        <v>70438.27094999273</v>
      </c>
      <c r="AD69" s="45">
        <v>73059.26774055495</v>
      </c>
      <c r="AE69" s="45">
        <v>75743.68151794618</v>
      </c>
      <c r="AF69" s="45">
        <v>78787.84492409187</v>
      </c>
      <c r="AG69" s="45">
        <v>81213.73870980923</v>
      </c>
      <c r="AH69" s="45">
        <v>84802.0362785275</v>
      </c>
      <c r="AI69" s="45">
        <v>86909.583060483</v>
      </c>
      <c r="AJ69" s="45">
        <v>91097.90905591795</v>
      </c>
      <c r="AK69" s="45">
        <v>92734.69786511187</v>
      </c>
      <c r="AL69" s="45">
        <v>97577.2478375201</v>
      </c>
      <c r="AM69" s="45">
        <v>98950.24098952099</v>
      </c>
      <c r="AN69" s="45">
        <v>104517.42958996372</v>
      </c>
      <c r="AO69" s="45">
        <v>105582.38089184361</v>
      </c>
      <c r="AP69" s="45">
        <v>111951.2317695499</v>
      </c>
      <c r="AQ69" s="45">
        <v>112659.03997111943</v>
      </c>
      <c r="AR69" s="45">
        <v>119913.76312915914</v>
      </c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1"/>
    </row>
    <row r="70" spans="1:57" ht="24" customHeight="1">
      <c r="A70" s="4" t="s">
        <v>72</v>
      </c>
      <c r="B70" s="5" t="s">
        <v>16</v>
      </c>
      <c r="C70" s="42">
        <v>108.1</v>
      </c>
      <c r="D70" s="48">
        <v>104.4</v>
      </c>
      <c r="E70" s="48">
        <v>104.6</v>
      </c>
      <c r="F70" s="49">
        <v>103.3</v>
      </c>
      <c r="G70" s="45">
        <v>103.1</v>
      </c>
      <c r="H70" s="45">
        <v>103.8</v>
      </c>
      <c r="I70" s="45">
        <v>103.5</v>
      </c>
      <c r="J70" s="45">
        <v>104.2</v>
      </c>
      <c r="K70" s="45">
        <v>104.2</v>
      </c>
      <c r="L70" s="45">
        <v>104.9</v>
      </c>
      <c r="M70" s="42">
        <v>104.9</v>
      </c>
      <c r="N70" s="45">
        <v>105.2</v>
      </c>
      <c r="O70" s="45">
        <v>104.9</v>
      </c>
      <c r="P70" s="45">
        <v>105.2</v>
      </c>
      <c r="Q70" s="42">
        <v>104.8</v>
      </c>
      <c r="R70" s="42">
        <v>105.1</v>
      </c>
      <c r="S70" s="42">
        <v>104.8</v>
      </c>
      <c r="T70" s="42">
        <v>105.1</v>
      </c>
      <c r="U70" s="42">
        <v>104.7</v>
      </c>
      <c r="V70" s="42">
        <v>105</v>
      </c>
      <c r="W70" s="45">
        <v>104.7</v>
      </c>
      <c r="X70" s="42">
        <v>105</v>
      </c>
      <c r="Y70" s="42">
        <v>104.5</v>
      </c>
      <c r="Z70" s="42">
        <v>104.8</v>
      </c>
      <c r="AA70" s="42">
        <v>104.5</v>
      </c>
      <c r="AB70" s="42">
        <v>104.8</v>
      </c>
      <c r="AC70" s="42">
        <v>104.4</v>
      </c>
      <c r="AD70" s="42">
        <v>104.7</v>
      </c>
      <c r="AE70" s="42">
        <v>104.4</v>
      </c>
      <c r="AF70" s="42">
        <v>104.7</v>
      </c>
      <c r="AG70" s="42">
        <v>104.2</v>
      </c>
      <c r="AH70" s="42">
        <v>104.6</v>
      </c>
      <c r="AI70" s="42">
        <v>104.2</v>
      </c>
      <c r="AJ70" s="42">
        <v>104.6</v>
      </c>
      <c r="AK70" s="42">
        <v>104.1</v>
      </c>
      <c r="AL70" s="42">
        <v>104.5</v>
      </c>
      <c r="AM70" s="42">
        <v>104.1</v>
      </c>
      <c r="AN70" s="42">
        <v>104.5</v>
      </c>
      <c r="AO70" s="42">
        <v>104.1</v>
      </c>
      <c r="AP70" s="42">
        <v>104.5</v>
      </c>
      <c r="AQ70" s="42">
        <v>104.1</v>
      </c>
      <c r="AR70" s="42">
        <v>104.5</v>
      </c>
      <c r="AS70" s="51">
        <v>120.487652719569</v>
      </c>
      <c r="AT70" s="51">
        <v>123.29816749940639</v>
      </c>
      <c r="AU70" s="51">
        <v>152.17172389495784</v>
      </c>
      <c r="AV70" s="51">
        <v>157.96337057944365</v>
      </c>
      <c r="AW70" s="51">
        <v>188.72753075725487</v>
      </c>
      <c r="AX70" s="51">
        <v>198.9317051442572</v>
      </c>
      <c r="AY70" s="51">
        <v>230.94358052986578</v>
      </c>
      <c r="AZ70" s="51">
        <v>248.14232753594908</v>
      </c>
      <c r="BA70" s="51">
        <v>124.02273295368002</v>
      </c>
      <c r="BB70" s="51">
        <v>125.93533830946559</v>
      </c>
      <c r="BC70" s="51">
        <v>151.7651076157113</v>
      </c>
      <c r="BD70" s="51">
        <v>157.08852414690168</v>
      </c>
      <c r="BE70" s="1"/>
    </row>
    <row r="71" spans="1:57" ht="21" customHeight="1">
      <c r="A71" s="4" t="s">
        <v>73</v>
      </c>
      <c r="B71" s="5" t="s">
        <v>12</v>
      </c>
      <c r="C71" s="42">
        <v>110.6</v>
      </c>
      <c r="D71" s="42">
        <v>113.17</v>
      </c>
      <c r="E71" s="42">
        <v>108.97</v>
      </c>
      <c r="F71" s="43">
        <v>108.5</v>
      </c>
      <c r="G71" s="43">
        <v>108</v>
      </c>
      <c r="H71" s="43">
        <v>108</v>
      </c>
      <c r="I71" s="43">
        <v>107.8</v>
      </c>
      <c r="J71" s="43">
        <v>107.8</v>
      </c>
      <c r="K71" s="43">
        <v>107.2</v>
      </c>
      <c r="L71" s="43">
        <v>107.2</v>
      </c>
      <c r="M71" s="43">
        <v>105.2</v>
      </c>
      <c r="N71" s="43">
        <v>105.2</v>
      </c>
      <c r="O71" s="43">
        <v>105.1</v>
      </c>
      <c r="P71" s="43">
        <v>105.1</v>
      </c>
      <c r="Q71" s="43">
        <v>104.4</v>
      </c>
      <c r="R71" s="43">
        <v>104.4</v>
      </c>
      <c r="S71" s="43">
        <v>103.6</v>
      </c>
      <c r="T71" s="43">
        <v>103.6</v>
      </c>
      <c r="U71" s="43">
        <v>103.6</v>
      </c>
      <c r="V71" s="43">
        <v>103.6</v>
      </c>
      <c r="W71" s="43">
        <v>103.4</v>
      </c>
      <c r="X71" s="43">
        <v>103.4</v>
      </c>
      <c r="Y71" s="43">
        <v>103.4</v>
      </c>
      <c r="Z71" s="43">
        <v>103.4</v>
      </c>
      <c r="AA71" s="43">
        <v>103.4</v>
      </c>
      <c r="AB71" s="43">
        <v>103.4</v>
      </c>
      <c r="AC71" s="43">
        <v>103.3</v>
      </c>
      <c r="AD71" s="43">
        <v>103.3</v>
      </c>
      <c r="AE71" s="43">
        <v>103</v>
      </c>
      <c r="AF71" s="42">
        <v>103</v>
      </c>
      <c r="AG71" s="42">
        <v>102.9</v>
      </c>
      <c r="AH71" s="42">
        <v>102.9</v>
      </c>
      <c r="AI71" s="42">
        <v>102.7</v>
      </c>
      <c r="AJ71" s="42">
        <v>102.7</v>
      </c>
      <c r="AK71" s="42">
        <v>102.5</v>
      </c>
      <c r="AL71" s="42">
        <v>102.5</v>
      </c>
      <c r="AM71" s="42">
        <v>102.5</v>
      </c>
      <c r="AN71" s="42">
        <v>102.5</v>
      </c>
      <c r="AO71" s="42">
        <v>102.5</v>
      </c>
      <c r="AP71" s="42">
        <v>102.5</v>
      </c>
      <c r="AQ71" s="42">
        <v>102.5</v>
      </c>
      <c r="AR71" s="42">
        <v>102.5</v>
      </c>
      <c r="AS71" s="51">
        <v>142.45666718976</v>
      </c>
      <c r="AT71" s="51">
        <v>142.45666718976</v>
      </c>
      <c r="AU71" s="51">
        <v>173.47066524317222</v>
      </c>
      <c r="AV71" s="51">
        <v>173.47066524317222</v>
      </c>
      <c r="AW71" s="51">
        <v>203.057971078074</v>
      </c>
      <c r="AX71" s="51">
        <v>203.057971078074</v>
      </c>
      <c r="AY71" s="51">
        <v>230.1897321826802</v>
      </c>
      <c r="AZ71" s="51">
        <v>230.1897321826802</v>
      </c>
      <c r="BA71" s="51">
        <v>117.05608599207602</v>
      </c>
      <c r="BB71" s="51">
        <v>117.05608599207602</v>
      </c>
      <c r="BC71" s="51">
        <v>132.69663309355437</v>
      </c>
      <c r="BD71" s="51">
        <v>132.69663309355437</v>
      </c>
      <c r="BE71" s="1"/>
    </row>
    <row r="72" spans="1:57" ht="21" customHeight="1">
      <c r="A72" s="3" t="s">
        <v>74</v>
      </c>
      <c r="B72" s="5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1"/>
    </row>
    <row r="73" spans="1:57" ht="18">
      <c r="A73" s="4" t="s">
        <v>75</v>
      </c>
      <c r="B73" s="5" t="s">
        <v>19</v>
      </c>
      <c r="C73" s="69">
        <v>47445.2</v>
      </c>
      <c r="D73" s="76">
        <v>42271.4</v>
      </c>
      <c r="E73" s="76">
        <v>40256.7</v>
      </c>
      <c r="F73" s="76">
        <v>45573.37</v>
      </c>
      <c r="G73" s="76">
        <v>51100.36</v>
      </c>
      <c r="H73" s="76">
        <v>52065.28</v>
      </c>
      <c r="I73" s="69">
        <v>58124.56</v>
      </c>
      <c r="J73" s="69">
        <v>59840</v>
      </c>
      <c r="K73" s="69">
        <v>64679.36</v>
      </c>
      <c r="L73" s="69">
        <v>67355.5</v>
      </c>
      <c r="M73" s="69">
        <v>72590.02</v>
      </c>
      <c r="N73" s="69">
        <v>76323.94</v>
      </c>
      <c r="O73" s="69">
        <v>82954.6</v>
      </c>
      <c r="P73" s="69">
        <v>88999.35</v>
      </c>
      <c r="Q73" s="69">
        <v>96304.06</v>
      </c>
      <c r="R73" s="69">
        <v>103901.9</v>
      </c>
      <c r="S73" s="69">
        <v>113074.67</v>
      </c>
      <c r="T73" s="69">
        <v>123991.5</v>
      </c>
      <c r="U73" s="69">
        <v>142258.7</v>
      </c>
      <c r="V73" s="69">
        <v>156500.23</v>
      </c>
      <c r="W73" s="69">
        <v>198058.7</v>
      </c>
      <c r="X73" s="69">
        <v>222334.56</v>
      </c>
      <c r="Y73" s="69">
        <v>210655.55</v>
      </c>
      <c r="Z73" s="69">
        <v>238889.89</v>
      </c>
      <c r="AA73" s="69">
        <v>222999.36</v>
      </c>
      <c r="AB73" s="69">
        <v>256088.34</v>
      </c>
      <c r="AC73" s="69">
        <v>239745.36</v>
      </c>
      <c r="AD73" s="69">
        <v>278268.9</v>
      </c>
      <c r="AE73" s="69">
        <v>248000.24</v>
      </c>
      <c r="AF73" s="69">
        <v>289456.2</v>
      </c>
      <c r="AG73" s="69">
        <v>256050</v>
      </c>
      <c r="AH73" s="69">
        <v>299970</v>
      </c>
      <c r="AI73" s="69">
        <v>264350</v>
      </c>
      <c r="AJ73" s="69">
        <v>311970</v>
      </c>
      <c r="AK73" s="69">
        <v>276350</v>
      </c>
      <c r="AL73" s="69">
        <v>329970</v>
      </c>
      <c r="AM73" s="69">
        <v>296350</v>
      </c>
      <c r="AN73" s="69">
        <v>355970</v>
      </c>
      <c r="AO73" s="69">
        <v>306350</v>
      </c>
      <c r="AP73" s="69">
        <v>369970</v>
      </c>
      <c r="AQ73" s="69">
        <v>326350</v>
      </c>
      <c r="AR73" s="69">
        <v>399970</v>
      </c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1"/>
    </row>
    <row r="74" spans="1:57" ht="21" customHeight="1">
      <c r="A74" s="4" t="s">
        <v>76</v>
      </c>
      <c r="B74" s="5" t="s">
        <v>16</v>
      </c>
      <c r="C74" s="28">
        <v>129.6</v>
      </c>
      <c r="D74" s="55">
        <v>79.5</v>
      </c>
      <c r="E74" s="55">
        <v>87.5</v>
      </c>
      <c r="F74" s="55">
        <f>F73/E73/F75*10000</f>
        <v>104.62746727681024</v>
      </c>
      <c r="G74" s="55">
        <f>G73/F73/G75*10000</f>
        <v>104.01454040892722</v>
      </c>
      <c r="H74" s="55">
        <f>H73/F73/H75*10000</f>
        <v>105.97863049227267</v>
      </c>
      <c r="I74" s="28">
        <f>I73/G73/I75*10000</f>
        <v>105.6136410569893</v>
      </c>
      <c r="J74" s="28">
        <f>J73/H73/J75*10000</f>
        <v>106.71554169995963</v>
      </c>
      <c r="K74" s="28">
        <f aca="true" t="shared" si="8" ref="K74:P74">K73/I73/K75*10000</f>
        <v>103.70658027559239</v>
      </c>
      <c r="L74" s="28">
        <f t="shared" si="8"/>
        <v>104.9015143208855</v>
      </c>
      <c r="M74" s="28">
        <f t="shared" si="8"/>
        <v>105.18329771091855</v>
      </c>
      <c r="N74" s="28">
        <f t="shared" si="8"/>
        <v>106.19970188950505</v>
      </c>
      <c r="O74" s="28">
        <f t="shared" si="8"/>
        <v>108.0134629098084</v>
      </c>
      <c r="P74" s="28">
        <f t="shared" si="8"/>
        <v>110.2149189625664</v>
      </c>
      <c r="Q74" s="28">
        <f>Q73/O73/Q75*10000</f>
        <v>110.77527590139758</v>
      </c>
      <c r="R74" s="28">
        <f aca="true" t="shared" si="9" ref="R74:AR74">R73/P73/R75*10000</f>
        <v>111.39748138738658</v>
      </c>
      <c r="S74" s="28">
        <f t="shared" si="9"/>
        <v>114.10517927383492</v>
      </c>
      <c r="T74" s="28">
        <f t="shared" si="9"/>
        <v>115.97197409104642</v>
      </c>
      <c r="U74" s="28">
        <f t="shared" si="9"/>
        <v>119.81859083955425</v>
      </c>
      <c r="V74" s="28">
        <f>V73/T73/V75*10000</f>
        <v>120.20810950366607</v>
      </c>
      <c r="W74" s="28">
        <f t="shared" si="9"/>
        <v>132.09138005331224</v>
      </c>
      <c r="X74" s="28">
        <f t="shared" si="9"/>
        <v>134.78804811538802</v>
      </c>
      <c r="Y74" s="28">
        <f t="shared" si="9"/>
        <v>101.4887021870149</v>
      </c>
      <c r="Z74" s="28">
        <f t="shared" si="9"/>
        <v>102.52493733795176</v>
      </c>
      <c r="AA74" s="28">
        <f t="shared" si="9"/>
        <v>100.72284747109187</v>
      </c>
      <c r="AB74" s="28">
        <f t="shared" si="9"/>
        <v>101.99745099201995</v>
      </c>
      <c r="AC74" s="28">
        <f t="shared" si="9"/>
        <v>103.07712233184157</v>
      </c>
      <c r="AD74" s="28">
        <f t="shared" si="9"/>
        <v>104.18148842516689</v>
      </c>
      <c r="AE74" s="28">
        <f t="shared" si="9"/>
        <v>100.33286765690342</v>
      </c>
      <c r="AF74" s="28">
        <f t="shared" si="9"/>
        <v>100.89264783082443</v>
      </c>
      <c r="AG74" s="28">
        <f t="shared" si="9"/>
        <v>100.2387066277471</v>
      </c>
      <c r="AH74" s="28">
        <f t="shared" si="9"/>
        <v>100.61384406647286</v>
      </c>
      <c r="AI74" s="28">
        <f t="shared" si="9"/>
        <v>100.3319284586097</v>
      </c>
      <c r="AJ74" s="28">
        <f t="shared" si="9"/>
        <v>101.06938779397862</v>
      </c>
      <c r="AK74" s="28">
        <f t="shared" si="9"/>
        <v>101.69205870945473</v>
      </c>
      <c r="AL74" s="28">
        <f t="shared" si="9"/>
        <v>102.88889645554815</v>
      </c>
      <c r="AM74" s="28">
        <f t="shared" si="9"/>
        <v>104.41791548579171</v>
      </c>
      <c r="AN74" s="28">
        <f t="shared" si="9"/>
        <v>105.0433341746361</v>
      </c>
      <c r="AO74" s="28">
        <f t="shared" si="9"/>
        <v>100.75476451472119</v>
      </c>
      <c r="AP74" s="28">
        <f t="shared" si="9"/>
        <v>101.29913810442773</v>
      </c>
      <c r="AQ74" s="28">
        <f t="shared" si="9"/>
        <v>103.93022487430684</v>
      </c>
      <c r="AR74" s="28">
        <f t="shared" si="9"/>
        <v>105.47196641520705</v>
      </c>
      <c r="AS74" s="75">
        <v>125.39</v>
      </c>
      <c r="AT74" s="75">
        <v>131.83</v>
      </c>
      <c r="AU74" s="75">
        <v>270.96</v>
      </c>
      <c r="AV74" s="75">
        <v>304.14</v>
      </c>
      <c r="AW74" s="75">
        <v>287.14</v>
      </c>
      <c r="AX74" s="75">
        <v>336.32</v>
      </c>
      <c r="AY74" s="75">
        <v>320.31</v>
      </c>
      <c r="AZ74" s="74">
        <v>392.5</v>
      </c>
      <c r="BA74" s="75">
        <v>105.97</v>
      </c>
      <c r="BB74" s="75">
        <v>110.58</v>
      </c>
      <c r="BC74" s="75">
        <v>118.21</v>
      </c>
      <c r="BD74" s="75">
        <v>129.05</v>
      </c>
      <c r="BE74" s="1"/>
    </row>
    <row r="75" spans="1:57" ht="18" customHeight="1">
      <c r="A75" s="4" t="s">
        <v>77</v>
      </c>
      <c r="B75" s="5" t="s">
        <v>12</v>
      </c>
      <c r="C75" s="28">
        <v>114.23</v>
      </c>
      <c r="D75" s="76">
        <v>112.1</v>
      </c>
      <c r="E75" s="76">
        <v>108.9</v>
      </c>
      <c r="F75" s="76">
        <v>108.2</v>
      </c>
      <c r="G75" s="76">
        <v>107.8</v>
      </c>
      <c r="H75" s="76">
        <v>107.8</v>
      </c>
      <c r="I75" s="69">
        <v>107.7</v>
      </c>
      <c r="J75" s="69">
        <v>107.7</v>
      </c>
      <c r="K75" s="69">
        <v>107.3</v>
      </c>
      <c r="L75" s="69">
        <v>107.3</v>
      </c>
      <c r="M75" s="69">
        <v>106.7</v>
      </c>
      <c r="N75" s="69">
        <v>106.7</v>
      </c>
      <c r="O75" s="69">
        <v>105.8</v>
      </c>
      <c r="P75" s="69">
        <v>105.8</v>
      </c>
      <c r="Q75" s="69">
        <v>104.8</v>
      </c>
      <c r="R75" s="69">
        <v>104.8</v>
      </c>
      <c r="S75" s="69">
        <v>102.9</v>
      </c>
      <c r="T75" s="69">
        <v>102.9</v>
      </c>
      <c r="U75" s="69">
        <v>105</v>
      </c>
      <c r="V75" s="69">
        <v>105</v>
      </c>
      <c r="W75" s="69">
        <v>105.4</v>
      </c>
      <c r="X75" s="69">
        <v>105.4</v>
      </c>
      <c r="Y75" s="69">
        <v>104.8</v>
      </c>
      <c r="Z75" s="69">
        <v>104.8</v>
      </c>
      <c r="AA75" s="69">
        <v>105.1</v>
      </c>
      <c r="AB75" s="69">
        <v>105.1</v>
      </c>
      <c r="AC75" s="69">
        <v>104.3</v>
      </c>
      <c r="AD75" s="69">
        <v>104.3</v>
      </c>
      <c r="AE75" s="69">
        <v>103.1</v>
      </c>
      <c r="AF75" s="69">
        <v>103.1</v>
      </c>
      <c r="AG75" s="69">
        <v>103</v>
      </c>
      <c r="AH75" s="69">
        <v>103</v>
      </c>
      <c r="AI75" s="69">
        <v>102.9</v>
      </c>
      <c r="AJ75" s="69">
        <v>102.9</v>
      </c>
      <c r="AK75" s="69">
        <v>102.8</v>
      </c>
      <c r="AL75" s="69">
        <v>102.8</v>
      </c>
      <c r="AM75" s="69">
        <v>102.7</v>
      </c>
      <c r="AN75" s="69">
        <v>102.7</v>
      </c>
      <c r="AO75" s="69">
        <v>102.6</v>
      </c>
      <c r="AP75" s="69">
        <v>102.6</v>
      </c>
      <c r="AQ75" s="69">
        <v>102.5</v>
      </c>
      <c r="AR75" s="69">
        <v>102.5</v>
      </c>
      <c r="AS75" s="82">
        <v>143.82</v>
      </c>
      <c r="AT75" s="82">
        <v>143.82</v>
      </c>
      <c r="AU75" s="82">
        <v>181.58</v>
      </c>
      <c r="AV75" s="82">
        <v>181.58</v>
      </c>
      <c r="AW75" s="82">
        <v>221.54</v>
      </c>
      <c r="AX75" s="82">
        <v>221.54</v>
      </c>
      <c r="AY75" s="82">
        <v>253.1</v>
      </c>
      <c r="AZ75" s="82">
        <v>253.1</v>
      </c>
      <c r="BA75" s="82">
        <v>122</v>
      </c>
      <c r="BB75" s="82">
        <v>122</v>
      </c>
      <c r="BC75" s="82">
        <v>139.4</v>
      </c>
      <c r="BD75" s="82">
        <v>139.4</v>
      </c>
      <c r="BE75" s="1"/>
    </row>
    <row r="76" spans="1:57" ht="19.5" customHeight="1">
      <c r="A76" s="8" t="s">
        <v>78</v>
      </c>
      <c r="B76" s="5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1"/>
    </row>
    <row r="77" spans="1:57" ht="21.75" customHeight="1">
      <c r="A77" s="10" t="s">
        <v>79</v>
      </c>
      <c r="B77" s="5" t="s">
        <v>19</v>
      </c>
      <c r="C77" s="28">
        <v>4.35</v>
      </c>
      <c r="D77" s="39">
        <v>12.47</v>
      </c>
      <c r="E77" s="39">
        <v>4.8</v>
      </c>
      <c r="F77" s="39">
        <v>5.22</v>
      </c>
      <c r="G77" s="39">
        <v>5.77</v>
      </c>
      <c r="H77" s="39">
        <v>5.87</v>
      </c>
      <c r="I77" s="35">
        <v>6.42</v>
      </c>
      <c r="J77" s="35">
        <v>6.68</v>
      </c>
      <c r="K77" s="35">
        <v>7.28</v>
      </c>
      <c r="L77" s="35">
        <v>7.65</v>
      </c>
      <c r="M77" s="35">
        <v>7.91</v>
      </c>
      <c r="N77" s="35">
        <v>8.39</v>
      </c>
      <c r="O77" s="35">
        <v>8.42</v>
      </c>
      <c r="P77" s="35">
        <v>8.99</v>
      </c>
      <c r="Q77" s="35">
        <v>8.89</v>
      </c>
      <c r="R77" s="35">
        <v>9.57</v>
      </c>
      <c r="S77" s="35">
        <v>9.28</v>
      </c>
      <c r="T77" s="35">
        <v>10.13</v>
      </c>
      <c r="U77" s="35">
        <v>9.99</v>
      </c>
      <c r="V77" s="35">
        <v>10.99</v>
      </c>
      <c r="W77" s="35">
        <v>10.85</v>
      </c>
      <c r="X77" s="35">
        <v>12.01</v>
      </c>
      <c r="Y77" s="35">
        <v>11.69</v>
      </c>
      <c r="Z77" s="34">
        <v>12.99</v>
      </c>
      <c r="AA77" s="35">
        <v>12.66</v>
      </c>
      <c r="AB77" s="34">
        <v>14.09</v>
      </c>
      <c r="AC77" s="35">
        <v>13.26</v>
      </c>
      <c r="AD77" s="34">
        <v>15.09</v>
      </c>
      <c r="AE77" s="35">
        <v>13.86</v>
      </c>
      <c r="AF77" s="35">
        <v>15.88</v>
      </c>
      <c r="AG77" s="35">
        <v>14.51</v>
      </c>
      <c r="AH77" s="35">
        <v>16.88</v>
      </c>
      <c r="AI77" s="35">
        <v>15.21</v>
      </c>
      <c r="AJ77" s="35">
        <v>17.82</v>
      </c>
      <c r="AK77" s="35">
        <v>16.01</v>
      </c>
      <c r="AL77" s="35">
        <v>18.92</v>
      </c>
      <c r="AM77" s="35">
        <v>17.08</v>
      </c>
      <c r="AN77" s="35">
        <v>20.26</v>
      </c>
      <c r="AO77" s="35">
        <v>18.08</v>
      </c>
      <c r="AP77" s="35">
        <v>21.56</v>
      </c>
      <c r="AQ77" s="35">
        <v>19.38</v>
      </c>
      <c r="AR77" s="35">
        <v>23.56</v>
      </c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1"/>
    </row>
    <row r="78" spans="1:57" ht="20.25" customHeight="1">
      <c r="A78" s="9" t="s">
        <v>76</v>
      </c>
      <c r="B78" s="7" t="s">
        <v>16</v>
      </c>
      <c r="C78" s="64">
        <v>14.6</v>
      </c>
      <c r="D78" s="63">
        <v>256.2</v>
      </c>
      <c r="E78" s="63">
        <v>35.5</v>
      </c>
      <c r="F78" s="63">
        <v>100.51</v>
      </c>
      <c r="G78" s="63">
        <v>102.54</v>
      </c>
      <c r="H78" s="63">
        <v>104.32</v>
      </c>
      <c r="I78" s="64">
        <v>103.31</v>
      </c>
      <c r="J78" s="64">
        <v>105.66</v>
      </c>
      <c r="K78" s="64">
        <v>105.68</v>
      </c>
      <c r="L78" s="64">
        <v>106.73</v>
      </c>
      <c r="M78" s="64">
        <v>101.83</v>
      </c>
      <c r="N78" s="64">
        <v>102.79</v>
      </c>
      <c r="O78" s="64">
        <v>100.61</v>
      </c>
      <c r="P78" s="64">
        <v>101.28</v>
      </c>
      <c r="Q78" s="64">
        <v>100.75</v>
      </c>
      <c r="R78" s="64">
        <v>101.58</v>
      </c>
      <c r="S78" s="64">
        <v>101.45</v>
      </c>
      <c r="T78" s="64">
        <v>102.87</v>
      </c>
      <c r="U78" s="64">
        <v>102.52</v>
      </c>
      <c r="V78" s="64">
        <v>103.32</v>
      </c>
      <c r="W78" s="64">
        <v>103.04</v>
      </c>
      <c r="X78" s="64">
        <v>103.68</v>
      </c>
      <c r="Y78" s="64">
        <v>102.81</v>
      </c>
      <c r="Z78" s="64">
        <v>103.21</v>
      </c>
      <c r="AA78" s="64">
        <v>103.04</v>
      </c>
      <c r="AB78" s="64">
        <v>103.2</v>
      </c>
      <c r="AC78" s="64">
        <v>100.42</v>
      </c>
      <c r="AD78" s="64">
        <v>102.68</v>
      </c>
      <c r="AE78" s="64">
        <v>101.38</v>
      </c>
      <c r="AF78" s="64">
        <v>102.07</v>
      </c>
      <c r="AG78" s="64">
        <v>101.64</v>
      </c>
      <c r="AH78" s="64">
        <v>103.2</v>
      </c>
      <c r="AI78" s="64">
        <v>101.87</v>
      </c>
      <c r="AJ78" s="64">
        <v>102.59</v>
      </c>
      <c r="AK78" s="64">
        <v>102.39</v>
      </c>
      <c r="AL78" s="64">
        <v>103.28</v>
      </c>
      <c r="AM78" s="64">
        <v>103.88</v>
      </c>
      <c r="AN78" s="64">
        <v>104.27</v>
      </c>
      <c r="AO78" s="64">
        <v>103.17</v>
      </c>
      <c r="AP78" s="64">
        <v>103.72</v>
      </c>
      <c r="AQ78" s="64">
        <v>104.58</v>
      </c>
      <c r="AR78" s="64">
        <v>106.61</v>
      </c>
      <c r="AS78" s="40">
        <v>114.55</v>
      </c>
      <c r="AT78" s="40">
        <v>121.54</v>
      </c>
      <c r="AU78" s="40">
        <v>124.44</v>
      </c>
      <c r="AV78" s="40">
        <v>137.79</v>
      </c>
      <c r="AW78" s="40">
        <v>136.41</v>
      </c>
      <c r="AX78" s="40">
        <v>158.74</v>
      </c>
      <c r="AY78" s="40">
        <v>159.47</v>
      </c>
      <c r="AZ78" s="40">
        <v>193.92</v>
      </c>
      <c r="BA78" s="40">
        <v>109.62</v>
      </c>
      <c r="BB78" s="64">
        <v>115.2</v>
      </c>
      <c r="BC78" s="40">
        <v>128.15</v>
      </c>
      <c r="BD78" s="40">
        <v>140.73</v>
      </c>
      <c r="BE78" s="1"/>
    </row>
    <row r="79" spans="1:57" ht="20.25" customHeight="1">
      <c r="A79" s="9" t="s">
        <v>80</v>
      </c>
      <c r="B79" s="73" t="s">
        <v>19</v>
      </c>
      <c r="C79" s="64">
        <v>5090.44</v>
      </c>
      <c r="D79" s="39">
        <v>8032.27</v>
      </c>
      <c r="E79" s="39">
        <v>5222.6</v>
      </c>
      <c r="F79" s="39">
        <v>5652.43</v>
      </c>
      <c r="G79" s="39">
        <v>6810.23</v>
      </c>
      <c r="H79" s="39">
        <v>6857.23</v>
      </c>
      <c r="I79" s="64">
        <v>9321.2</v>
      </c>
      <c r="J79" s="64">
        <v>9590.13</v>
      </c>
      <c r="K79" s="64">
        <v>15014.76</v>
      </c>
      <c r="L79" s="64">
        <v>15599.87</v>
      </c>
      <c r="M79" s="64">
        <v>16521.45</v>
      </c>
      <c r="N79" s="64">
        <v>17292.56</v>
      </c>
      <c r="O79" s="64">
        <v>17520.05</v>
      </c>
      <c r="P79" s="64">
        <v>18494.75</v>
      </c>
      <c r="Q79" s="64">
        <v>18642.24</v>
      </c>
      <c r="R79" s="64">
        <v>20055.09</v>
      </c>
      <c r="S79" s="64">
        <v>20048.54</v>
      </c>
      <c r="T79" s="64">
        <v>21729.59</v>
      </c>
      <c r="U79" s="64">
        <v>22203.92</v>
      </c>
      <c r="V79" s="64">
        <v>24563.99</v>
      </c>
      <c r="W79" s="64">
        <v>25033.56</v>
      </c>
      <c r="X79" s="64">
        <v>27889.95</v>
      </c>
      <c r="Y79" s="64">
        <v>28172</v>
      </c>
      <c r="Z79" s="40">
        <v>31692.56</v>
      </c>
      <c r="AA79" s="64">
        <v>31952</v>
      </c>
      <c r="AB79" s="40">
        <v>36192.56</v>
      </c>
      <c r="AC79" s="64">
        <v>35452</v>
      </c>
      <c r="AD79" s="40">
        <v>40692.56</v>
      </c>
      <c r="AE79" s="64">
        <v>38952</v>
      </c>
      <c r="AF79" s="40">
        <v>45292.56</v>
      </c>
      <c r="AG79" s="64">
        <v>42852</v>
      </c>
      <c r="AH79" s="40">
        <v>50492.56</v>
      </c>
      <c r="AI79" s="64">
        <v>47252</v>
      </c>
      <c r="AJ79" s="40">
        <v>56999.56</v>
      </c>
      <c r="AK79" s="64">
        <v>52652</v>
      </c>
      <c r="AL79" s="40">
        <v>63999.56</v>
      </c>
      <c r="AM79" s="64">
        <v>57652</v>
      </c>
      <c r="AN79" s="40">
        <v>70999.56</v>
      </c>
      <c r="AO79" s="64">
        <v>61652</v>
      </c>
      <c r="AP79" s="40">
        <v>76999.56</v>
      </c>
      <c r="AQ79" s="64">
        <v>66652</v>
      </c>
      <c r="AR79" s="40">
        <v>83999.56</v>
      </c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1"/>
    </row>
    <row r="80" spans="1:57" ht="21" customHeight="1">
      <c r="A80" s="9" t="s">
        <v>76</v>
      </c>
      <c r="B80" s="7" t="s">
        <v>16</v>
      </c>
      <c r="C80" s="64">
        <v>112.8</v>
      </c>
      <c r="D80" s="63">
        <v>140.9</v>
      </c>
      <c r="E80" s="63">
        <v>60.8</v>
      </c>
      <c r="F80" s="63">
        <v>100.03</v>
      </c>
      <c r="G80" s="63">
        <v>111.77</v>
      </c>
      <c r="H80" s="63">
        <v>112.54</v>
      </c>
      <c r="I80" s="64">
        <v>127.09</v>
      </c>
      <c r="J80" s="64">
        <v>129.86</v>
      </c>
      <c r="K80" s="64">
        <v>150.12</v>
      </c>
      <c r="L80" s="64">
        <v>151.6</v>
      </c>
      <c r="M80" s="64">
        <v>103.13</v>
      </c>
      <c r="N80" s="64">
        <v>103.89</v>
      </c>
      <c r="O80" s="64">
        <v>100.23</v>
      </c>
      <c r="P80" s="64">
        <v>101.09</v>
      </c>
      <c r="Q80" s="64">
        <v>101.53</v>
      </c>
      <c r="R80" s="64">
        <v>103.47</v>
      </c>
      <c r="S80" s="64">
        <v>104.51</v>
      </c>
      <c r="T80" s="64">
        <v>105.3</v>
      </c>
      <c r="U80" s="64">
        <v>105.48</v>
      </c>
      <c r="V80" s="64">
        <v>107.66</v>
      </c>
      <c r="W80" s="64">
        <v>106.97</v>
      </c>
      <c r="X80" s="64">
        <v>107.72</v>
      </c>
      <c r="Y80" s="64">
        <v>107.38</v>
      </c>
      <c r="Z80" s="64">
        <v>108.43</v>
      </c>
      <c r="AA80" s="64">
        <v>107.91</v>
      </c>
      <c r="AB80" s="64">
        <v>108.66</v>
      </c>
      <c r="AC80" s="64">
        <v>106.38</v>
      </c>
      <c r="AD80" s="64">
        <v>107.8</v>
      </c>
      <c r="AE80" s="64">
        <v>106.57</v>
      </c>
      <c r="AF80" s="64">
        <v>107.96</v>
      </c>
      <c r="AG80" s="64">
        <v>106.81</v>
      </c>
      <c r="AH80" s="64">
        <v>108.23</v>
      </c>
      <c r="AI80" s="64">
        <v>107.16</v>
      </c>
      <c r="AJ80" s="64">
        <v>109.71</v>
      </c>
      <c r="AK80" s="64">
        <v>108.39</v>
      </c>
      <c r="AL80" s="64">
        <v>109.22</v>
      </c>
      <c r="AM80" s="64">
        <v>106.62</v>
      </c>
      <c r="AN80" s="64">
        <v>108.02</v>
      </c>
      <c r="AO80" s="64">
        <v>104.23</v>
      </c>
      <c r="AP80" s="64">
        <v>105.7</v>
      </c>
      <c r="AQ80" s="64">
        <v>105.47</v>
      </c>
      <c r="AR80" s="64">
        <v>106.43</v>
      </c>
      <c r="AS80" s="40">
        <v>219.92</v>
      </c>
      <c r="AT80" s="40">
        <v>230.24</v>
      </c>
      <c r="AU80" s="40">
        <v>263.93</v>
      </c>
      <c r="AV80" s="40">
        <v>294.1</v>
      </c>
      <c r="AW80" s="40">
        <v>370.32</v>
      </c>
      <c r="AX80" s="40">
        <v>436.46</v>
      </c>
      <c r="AY80" s="40">
        <v>504.15</v>
      </c>
      <c r="AZ80" s="40">
        <v>635.53</v>
      </c>
      <c r="BA80" s="40">
        <v>140.31</v>
      </c>
      <c r="BB80" s="40">
        <v>148.4</v>
      </c>
      <c r="BC80" s="40">
        <v>191.02</v>
      </c>
      <c r="BD80" s="40">
        <v>216.09</v>
      </c>
      <c r="BE80" s="1"/>
    </row>
    <row r="81" spans="1:57" ht="21" customHeight="1">
      <c r="A81" s="4" t="s">
        <v>81</v>
      </c>
      <c r="B81" s="5" t="s">
        <v>82</v>
      </c>
      <c r="C81" s="35">
        <v>78995.7</v>
      </c>
      <c r="D81" s="63">
        <v>48549.5</v>
      </c>
      <c r="E81" s="63">
        <v>70352</v>
      </c>
      <c r="F81" s="35">
        <v>70420.36</v>
      </c>
      <c r="G81" s="34">
        <v>71193.69</v>
      </c>
      <c r="H81" s="35">
        <v>71298.41</v>
      </c>
      <c r="I81" s="35">
        <v>71858.74</v>
      </c>
      <c r="J81" s="35">
        <v>71980.25</v>
      </c>
      <c r="K81" s="35">
        <v>72200</v>
      </c>
      <c r="L81" s="34">
        <v>72796.35</v>
      </c>
      <c r="M81" s="35">
        <v>73609.4</v>
      </c>
      <c r="N81" s="35">
        <v>74312.46</v>
      </c>
      <c r="O81" s="35">
        <v>73768.81</v>
      </c>
      <c r="P81" s="35">
        <v>75661.46</v>
      </c>
      <c r="Q81" s="35">
        <v>74568.81</v>
      </c>
      <c r="R81" s="35">
        <v>76861.46</v>
      </c>
      <c r="S81" s="35">
        <v>76008.81</v>
      </c>
      <c r="T81" s="35">
        <v>78861.46</v>
      </c>
      <c r="U81" s="35">
        <v>76022.05</v>
      </c>
      <c r="V81" s="35">
        <v>79999.46</v>
      </c>
      <c r="W81" s="35">
        <v>76422.05</v>
      </c>
      <c r="X81" s="35">
        <v>80999.46</v>
      </c>
      <c r="Y81" s="35">
        <v>77219.14</v>
      </c>
      <c r="Z81" s="35">
        <v>82999.46</v>
      </c>
      <c r="AA81" s="35">
        <v>77419.14</v>
      </c>
      <c r="AB81" s="35">
        <v>83999.46</v>
      </c>
      <c r="AC81" s="35">
        <v>77919.14</v>
      </c>
      <c r="AD81" s="35">
        <v>85999.46</v>
      </c>
      <c r="AE81" s="35">
        <v>78929.14</v>
      </c>
      <c r="AF81" s="35">
        <v>88890.46</v>
      </c>
      <c r="AG81" s="35">
        <v>81999.46</v>
      </c>
      <c r="AH81" s="35">
        <v>92990.46</v>
      </c>
      <c r="AI81" s="35">
        <v>82999.46</v>
      </c>
      <c r="AJ81" s="35">
        <v>94990.46</v>
      </c>
      <c r="AK81" s="35">
        <v>84000.46</v>
      </c>
      <c r="AL81" s="35">
        <v>97990.46</v>
      </c>
      <c r="AM81" s="35">
        <v>86000.46</v>
      </c>
      <c r="AN81" s="35">
        <v>100990.46</v>
      </c>
      <c r="AO81" s="35">
        <v>88700.46</v>
      </c>
      <c r="AP81" s="35">
        <v>105990.46</v>
      </c>
      <c r="AQ81" s="64">
        <v>92700.46</v>
      </c>
      <c r="AR81" s="64">
        <v>112990.46</v>
      </c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1"/>
    </row>
    <row r="82" spans="1:57" ht="21" customHeight="1">
      <c r="A82" s="4" t="s">
        <v>76</v>
      </c>
      <c r="B82" s="5" t="s">
        <v>16</v>
      </c>
      <c r="C82" s="35">
        <v>102.1</v>
      </c>
      <c r="D82" s="63">
        <v>61.5</v>
      </c>
      <c r="E82" s="63">
        <v>144.9</v>
      </c>
      <c r="F82" s="63">
        <f>F81/E81*100</f>
        <v>100.09716852399364</v>
      </c>
      <c r="G82" s="63">
        <f>G81/F81*100</f>
        <v>101.09816252004393</v>
      </c>
      <c r="H82" s="63">
        <f aca="true" t="shared" si="10" ref="H82:AR82">H81/F81*100</f>
        <v>101.24686951330553</v>
      </c>
      <c r="I82" s="35">
        <f>I81/G81*100</f>
        <v>100.93414177576693</v>
      </c>
      <c r="J82" s="35">
        <f>J81/H81*100</f>
        <v>100.95631866124364</v>
      </c>
      <c r="K82" s="35">
        <f t="shared" si="10"/>
        <v>100.47490395740309</v>
      </c>
      <c r="L82" s="35">
        <f t="shared" si="10"/>
        <v>101.13378322525972</v>
      </c>
      <c r="M82" s="35">
        <f t="shared" si="10"/>
        <v>101.95207756232688</v>
      </c>
      <c r="N82" s="35">
        <f t="shared" si="10"/>
        <v>102.0826731010552</v>
      </c>
      <c r="O82" s="35">
        <f t="shared" si="10"/>
        <v>100.21656201517742</v>
      </c>
      <c r="P82" s="35">
        <f t="shared" si="10"/>
        <v>101.81530795777721</v>
      </c>
      <c r="Q82" s="35">
        <f t="shared" si="10"/>
        <v>101.08446916793154</v>
      </c>
      <c r="R82" s="35">
        <f t="shared" si="10"/>
        <v>101.58601221810946</v>
      </c>
      <c r="S82" s="35">
        <f t="shared" si="10"/>
        <v>101.93110229330466</v>
      </c>
      <c r="T82" s="35">
        <f t="shared" si="10"/>
        <v>102.60208432158326</v>
      </c>
      <c r="U82" s="35">
        <f t="shared" si="10"/>
        <v>100.0174190333989</v>
      </c>
      <c r="V82" s="35">
        <f t="shared" si="10"/>
        <v>101.44303694098487</v>
      </c>
      <c r="W82" s="35">
        <f t="shared" si="10"/>
        <v>100.52616313293315</v>
      </c>
      <c r="X82" s="35">
        <f t="shared" si="10"/>
        <v>101.25000843755696</v>
      </c>
      <c r="Y82" s="35">
        <f t="shared" si="10"/>
        <v>101.04301049239062</v>
      </c>
      <c r="Z82" s="35">
        <f t="shared" si="10"/>
        <v>102.46915226348423</v>
      </c>
      <c r="AA82" s="35">
        <f t="shared" si="10"/>
        <v>100.25900314352117</v>
      </c>
      <c r="AB82" s="35">
        <f t="shared" si="10"/>
        <v>101.20482711574267</v>
      </c>
      <c r="AC82" s="35">
        <f t="shared" si="10"/>
        <v>100.6458351255258</v>
      </c>
      <c r="AD82" s="35">
        <f t="shared" si="10"/>
        <v>102.38096768717323</v>
      </c>
      <c r="AE82" s="35">
        <f t="shared" si="10"/>
        <v>101.29621553831318</v>
      </c>
      <c r="AF82" s="35">
        <f t="shared" si="10"/>
        <v>103.36164901500544</v>
      </c>
      <c r="AG82" s="35">
        <f t="shared" si="10"/>
        <v>103.8899701681787</v>
      </c>
      <c r="AH82" s="35">
        <f t="shared" si="10"/>
        <v>104.61241847550345</v>
      </c>
      <c r="AI82" s="35">
        <f t="shared" si="10"/>
        <v>101.21952022610881</v>
      </c>
      <c r="AJ82" s="35">
        <f t="shared" si="10"/>
        <v>102.15075826057856</v>
      </c>
      <c r="AK82" s="35">
        <f t="shared" si="10"/>
        <v>101.20603194285842</v>
      </c>
      <c r="AL82" s="35">
        <f t="shared" si="10"/>
        <v>103.15821188780431</v>
      </c>
      <c r="AM82" s="35">
        <f t="shared" si="10"/>
        <v>102.38093934247503</v>
      </c>
      <c r="AN82" s="35">
        <f t="shared" si="10"/>
        <v>103.0615225196412</v>
      </c>
      <c r="AO82" s="35">
        <f t="shared" si="10"/>
        <v>103.13951809094975</v>
      </c>
      <c r="AP82" s="35">
        <f t="shared" si="10"/>
        <v>104.95096269489217</v>
      </c>
      <c r="AQ82" s="35">
        <f t="shared" si="10"/>
        <v>104.50955947691816</v>
      </c>
      <c r="AR82" s="35">
        <f t="shared" si="10"/>
        <v>106.60436797802369</v>
      </c>
      <c r="AS82" s="34">
        <v>104.63</v>
      </c>
      <c r="AT82" s="34">
        <v>105.63</v>
      </c>
      <c r="AU82" s="34">
        <v>108.63</v>
      </c>
      <c r="AV82" s="34">
        <v>115.13</v>
      </c>
      <c r="AW82" s="34">
        <v>116.56</v>
      </c>
      <c r="AX82" s="34">
        <v>132.18</v>
      </c>
      <c r="AY82" s="35">
        <v>131.77</v>
      </c>
      <c r="AZ82" s="34">
        <v>160.61</v>
      </c>
      <c r="BA82" s="35">
        <v>107.3</v>
      </c>
      <c r="BB82" s="35">
        <v>114.8</v>
      </c>
      <c r="BC82" s="35">
        <v>121.3</v>
      </c>
      <c r="BD82" s="35">
        <v>139.5</v>
      </c>
      <c r="BE82" s="1"/>
    </row>
    <row r="83" spans="1:57" ht="18.75" customHeight="1">
      <c r="A83" s="3" t="s">
        <v>83</v>
      </c>
      <c r="B83" s="5"/>
      <c r="C83" s="34"/>
      <c r="D83" s="34"/>
      <c r="E83" s="34"/>
      <c r="F83" s="40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1"/>
    </row>
    <row r="84" spans="1:57" ht="17.25" customHeight="1">
      <c r="A84" s="4" t="s">
        <v>84</v>
      </c>
      <c r="B84" s="13" t="s">
        <v>12</v>
      </c>
      <c r="C84" s="45">
        <v>117.9</v>
      </c>
      <c r="D84" s="45">
        <v>102.3</v>
      </c>
      <c r="E84" s="45">
        <v>102.1</v>
      </c>
      <c r="F84" s="51">
        <v>103.23979450720756</v>
      </c>
      <c r="G84" s="45">
        <v>103.23813802184294</v>
      </c>
      <c r="H84" s="45">
        <v>104.01976418181312</v>
      </c>
      <c r="I84" s="45">
        <v>102.7909145028576</v>
      </c>
      <c r="J84" s="45">
        <v>103.84704906466007</v>
      </c>
      <c r="K84" s="45">
        <v>103.23298564403969</v>
      </c>
      <c r="L84" s="45">
        <v>104.04491229633891</v>
      </c>
      <c r="M84" s="45">
        <v>104.0787347543237</v>
      </c>
      <c r="N84" s="45">
        <v>104.55437782198982</v>
      </c>
      <c r="O84" s="45">
        <v>104.61755848105956</v>
      </c>
      <c r="P84" s="45">
        <v>105.09367337236563</v>
      </c>
      <c r="Q84" s="45">
        <v>104.88505747126436</v>
      </c>
      <c r="R84" s="45">
        <v>105.36398467432952</v>
      </c>
      <c r="S84" s="45">
        <v>105.25788092818397</v>
      </c>
      <c r="T84" s="45">
        <v>105.84949472961668</v>
      </c>
      <c r="U84" s="45">
        <v>105.47632492014117</v>
      </c>
      <c r="V84" s="45">
        <v>105.95878557622193</v>
      </c>
      <c r="W84" s="45">
        <v>105.57072189336337</v>
      </c>
      <c r="X84" s="45">
        <v>106.0540329613284</v>
      </c>
      <c r="Y84" s="45">
        <v>105.28046643145069</v>
      </c>
      <c r="Z84" s="45">
        <v>105.76377718744277</v>
      </c>
      <c r="AA84" s="45">
        <v>105.06105313831819</v>
      </c>
      <c r="AB84" s="45">
        <v>105.59906242806878</v>
      </c>
      <c r="AC84" s="45">
        <v>105.2722400754766</v>
      </c>
      <c r="AD84" s="45">
        <v>105.7559619903708</v>
      </c>
      <c r="AE84" s="45">
        <v>105.46844611842894</v>
      </c>
      <c r="AF84" s="45">
        <v>105.95349987917979</v>
      </c>
      <c r="AG84" s="45">
        <v>105.68096938907324</v>
      </c>
      <c r="AH84" s="45">
        <v>106.16657070317953</v>
      </c>
      <c r="AI84" s="51">
        <v>105.47053174914916</v>
      </c>
      <c r="AJ84" s="51">
        <v>105.95692412932554</v>
      </c>
      <c r="AK84" s="51">
        <v>105.56488623478026</v>
      </c>
      <c r="AL84" s="51">
        <v>106.0521493261517</v>
      </c>
      <c r="AM84" s="51">
        <v>105.67523532122007</v>
      </c>
      <c r="AN84" s="51">
        <v>106.16257471084005</v>
      </c>
      <c r="AO84" s="51">
        <v>105.78584850770733</v>
      </c>
      <c r="AP84" s="51">
        <v>106.27326469741904</v>
      </c>
      <c r="AQ84" s="51">
        <v>105.89668656430612</v>
      </c>
      <c r="AR84" s="51">
        <v>106.38417997322641</v>
      </c>
      <c r="AS84" s="51">
        <v>117.71248182965236</v>
      </c>
      <c r="AT84" s="51">
        <v>121.31659901268861</v>
      </c>
      <c r="AU84" s="51">
        <v>151.38882578115968</v>
      </c>
      <c r="AV84" s="51">
        <v>159.78718112611136</v>
      </c>
      <c r="AW84" s="51">
        <v>196.4791953583597</v>
      </c>
      <c r="AX84" s="51">
        <v>212.2984906666149</v>
      </c>
      <c r="AY84" s="51">
        <v>258.9705383008791</v>
      </c>
      <c r="AZ84" s="51">
        <v>286.3309136005082</v>
      </c>
      <c r="BA84" s="51">
        <v>129.7844767237844</v>
      </c>
      <c r="BB84" s="51">
        <v>132.86328050249483</v>
      </c>
      <c r="BC84" s="51">
        <v>171.06317917759284</v>
      </c>
      <c r="BD84" s="51">
        <v>179.1951717168868</v>
      </c>
      <c r="BE84" s="1"/>
    </row>
    <row r="85" spans="1:57" ht="21" customHeight="1">
      <c r="A85" s="3" t="s">
        <v>85</v>
      </c>
      <c r="B85" s="5"/>
      <c r="C85" s="50"/>
      <c r="D85" s="50"/>
      <c r="E85" s="50"/>
      <c r="F85" s="52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1"/>
    </row>
    <row r="86" spans="1:57" ht="18.75" customHeight="1">
      <c r="A86" s="6" t="s">
        <v>86</v>
      </c>
      <c r="B86" s="7" t="s">
        <v>5</v>
      </c>
      <c r="C86" s="65">
        <v>493.5</v>
      </c>
      <c r="D86" s="65">
        <v>490.9</v>
      </c>
      <c r="E86" s="65">
        <v>490.1</v>
      </c>
      <c r="F86" s="72">
        <v>492.3</v>
      </c>
      <c r="G86" s="65">
        <v>493.1</v>
      </c>
      <c r="H86" s="65">
        <v>494.2</v>
      </c>
      <c r="I86" s="65">
        <v>494</v>
      </c>
      <c r="J86" s="65">
        <v>496</v>
      </c>
      <c r="K86" s="65">
        <v>495.2</v>
      </c>
      <c r="L86" s="65">
        <v>497.8</v>
      </c>
      <c r="M86" s="65">
        <v>499.2</v>
      </c>
      <c r="N86" s="65">
        <v>500.4</v>
      </c>
      <c r="O86" s="65">
        <v>502.1</v>
      </c>
      <c r="P86" s="65">
        <v>504.3</v>
      </c>
      <c r="Q86" s="65">
        <v>504.5</v>
      </c>
      <c r="R86" s="65">
        <v>509.8</v>
      </c>
      <c r="S86" s="65">
        <v>507.1</v>
      </c>
      <c r="T86" s="65">
        <v>515.7</v>
      </c>
      <c r="U86" s="65">
        <v>509</v>
      </c>
      <c r="V86" s="65">
        <v>521.3</v>
      </c>
      <c r="W86" s="65">
        <v>511.2</v>
      </c>
      <c r="X86" s="65">
        <v>528.1</v>
      </c>
      <c r="Y86" s="65">
        <v>514.2</v>
      </c>
      <c r="Z86" s="65">
        <v>535.9</v>
      </c>
      <c r="AA86" s="65">
        <v>519</v>
      </c>
      <c r="AB86" s="65">
        <v>543</v>
      </c>
      <c r="AC86" s="65">
        <v>524.1</v>
      </c>
      <c r="AD86" s="65">
        <v>550.2</v>
      </c>
      <c r="AE86" s="69">
        <v>528.7</v>
      </c>
      <c r="AF86" s="69">
        <v>558.5</v>
      </c>
      <c r="AG86" s="69">
        <v>535.3</v>
      </c>
      <c r="AH86" s="69">
        <v>566</v>
      </c>
      <c r="AI86" s="52">
        <v>536.6</v>
      </c>
      <c r="AJ86" s="52">
        <v>567.9</v>
      </c>
      <c r="AK86" s="52">
        <v>538.5</v>
      </c>
      <c r="AL86" s="52">
        <v>570.5</v>
      </c>
      <c r="AM86" s="52">
        <v>540.4</v>
      </c>
      <c r="AN86" s="52">
        <v>573.2</v>
      </c>
      <c r="AO86" s="52">
        <v>542.7</v>
      </c>
      <c r="AP86" s="52">
        <v>576.6</v>
      </c>
      <c r="AQ86" s="89">
        <v>545</v>
      </c>
      <c r="AR86" s="52">
        <v>580.3</v>
      </c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1"/>
    </row>
    <row r="87" spans="1:56" ht="18.75" customHeight="1">
      <c r="A87" s="70"/>
      <c r="B87" s="71" t="s">
        <v>12</v>
      </c>
      <c r="C87" s="65">
        <v>100.69</v>
      </c>
      <c r="D87" s="65">
        <f>D86/C86*100</f>
        <v>99.47315096251266</v>
      </c>
      <c r="E87" s="65">
        <f>E86/D86*100</f>
        <v>99.8370340191485</v>
      </c>
      <c r="F87" s="65">
        <f>F86/E86*100</f>
        <v>100.44888798204448</v>
      </c>
      <c r="G87" s="65">
        <f>G86/F86*100</f>
        <v>100.16250253910218</v>
      </c>
      <c r="H87" s="65">
        <f>H86/F86*100</f>
        <v>100.38594353036765</v>
      </c>
      <c r="I87" s="65">
        <f>I86/G86*100</f>
        <v>100.18251875887243</v>
      </c>
      <c r="J87" s="65">
        <f>+J86/H86*100</f>
        <v>100.36422501011737</v>
      </c>
      <c r="K87" s="65">
        <f>K86/I86*100</f>
        <v>100.24291497975707</v>
      </c>
      <c r="L87" s="65">
        <f>+L86/J86*100</f>
        <v>100.36290322580645</v>
      </c>
      <c r="M87" s="65">
        <f>M86/K86*100</f>
        <v>100.80775444264944</v>
      </c>
      <c r="N87" s="65">
        <f>+N86/L86*100</f>
        <v>100.52229811169144</v>
      </c>
      <c r="O87" s="65">
        <f>O86/M86*100</f>
        <v>100.58092948717949</v>
      </c>
      <c r="P87" s="65">
        <f>+P86/N86*100</f>
        <v>100.77937649880097</v>
      </c>
      <c r="Q87" s="65">
        <f>Q86/O86*100</f>
        <v>100.4779924317865</v>
      </c>
      <c r="R87" s="65">
        <f>+R86/P86*100</f>
        <v>101.09062066230419</v>
      </c>
      <c r="S87" s="65">
        <f>S86/Q86*100</f>
        <v>100.51536174430129</v>
      </c>
      <c r="T87" s="65">
        <f>+T86/R86*100</f>
        <v>101.15731659474305</v>
      </c>
      <c r="U87" s="65">
        <f>U86/S86*100</f>
        <v>100.37467955038453</v>
      </c>
      <c r="V87" s="65">
        <f>+V86/T86*100</f>
        <v>101.08590265658326</v>
      </c>
      <c r="W87" s="65">
        <f>W86/U86*100</f>
        <v>100.43222003929273</v>
      </c>
      <c r="X87" s="65">
        <f>+X86/V86*100</f>
        <v>101.30443122961827</v>
      </c>
      <c r="Y87" s="65">
        <f>Y86/W86*100</f>
        <v>100.5868544600939</v>
      </c>
      <c r="Z87" s="65">
        <f>+Z86/X86*100</f>
        <v>101.47699299375117</v>
      </c>
      <c r="AA87" s="65">
        <f>AA86/Y86*100</f>
        <v>100.93348891481912</v>
      </c>
      <c r="AB87" s="65">
        <f>+AB86/Z86*100</f>
        <v>101.32487404366486</v>
      </c>
      <c r="AC87" s="65">
        <f>AC86/AA86*100</f>
        <v>100.98265895953757</v>
      </c>
      <c r="AD87" s="65">
        <f>+AD86/AB86*100</f>
        <v>101.32596685082873</v>
      </c>
      <c r="AE87" s="65">
        <f>AE86/AC86*100</f>
        <v>100.87769509635567</v>
      </c>
      <c r="AF87" s="65">
        <f>+AF86/AD86*100</f>
        <v>101.50854234823699</v>
      </c>
      <c r="AG87" s="65">
        <f>AG86/AE86*100</f>
        <v>101.24834499716285</v>
      </c>
      <c r="AH87" s="65">
        <f>+AH86/AF86*100</f>
        <v>101.34288272157565</v>
      </c>
      <c r="AI87" s="65">
        <f>AI86/AG86*100</f>
        <v>100.24285447412666</v>
      </c>
      <c r="AJ87" s="65">
        <f>+AJ86/AH86*100</f>
        <v>100.33568904593639</v>
      </c>
      <c r="AK87" s="65">
        <f>AK86/AI86*100</f>
        <v>100.35408125232948</v>
      </c>
      <c r="AL87" s="65">
        <f>+AL86/AJ86*100</f>
        <v>100.45782708223278</v>
      </c>
      <c r="AM87" s="65">
        <f>AM86/AK86*100</f>
        <v>100.35283194057567</v>
      </c>
      <c r="AN87" s="65">
        <f>+AN86/AL86*100</f>
        <v>100.47326906222614</v>
      </c>
      <c r="AO87" s="65">
        <f>AO86/AM86*100</f>
        <v>100.42561065877129</v>
      </c>
      <c r="AP87" s="65">
        <f>+AP86/AN86*100</f>
        <v>100.59316120027913</v>
      </c>
      <c r="AQ87" s="65">
        <f>AQ86/AO86*100</f>
        <v>100.42380689146857</v>
      </c>
      <c r="AR87" s="65">
        <f>+AR86/AP86*100</f>
        <v>100.64169268123482</v>
      </c>
      <c r="AS87" s="94">
        <f>M86/E86*100</f>
        <v>101.85676392572944</v>
      </c>
      <c r="AT87" s="94">
        <f>N86/E86*100</f>
        <v>102.10161191593552</v>
      </c>
      <c r="AU87" s="94">
        <f>W86/E86*100</f>
        <v>104.30524382779025</v>
      </c>
      <c r="AV87" s="94">
        <f>X86/E86*100</f>
        <v>107.75351968985922</v>
      </c>
      <c r="AW87" s="94">
        <f>AG86/E86*100</f>
        <v>109.22260763109568</v>
      </c>
      <c r="AX87" s="94">
        <f>AH86/E86*100</f>
        <v>115.48663538053458</v>
      </c>
      <c r="AY87" s="94">
        <f>AQ86/E86*100</f>
        <v>111.20179555192817</v>
      </c>
      <c r="AZ87" s="94">
        <f>AR86/E86*100</f>
        <v>118.40440726382369</v>
      </c>
      <c r="BA87" s="94">
        <f>AG86/W86*100</f>
        <v>104.71439749608764</v>
      </c>
      <c r="BB87" s="94">
        <f>AH86/X86*100</f>
        <v>107.17667108502178</v>
      </c>
      <c r="BC87" s="94">
        <f>AQ86/W86*100</f>
        <v>106.61189358372458</v>
      </c>
      <c r="BD87" s="89">
        <f>AR86/X86*100</f>
        <v>109.88449157356558</v>
      </c>
    </row>
    <row r="88" spans="1:56" ht="18.75" customHeight="1">
      <c r="A88" s="4" t="s">
        <v>87</v>
      </c>
      <c r="B88" s="5" t="s">
        <v>12</v>
      </c>
      <c r="C88" s="45">
        <v>108.8</v>
      </c>
      <c r="D88" s="45">
        <v>96.59931630337105</v>
      </c>
      <c r="E88" s="45">
        <v>104.26258732640297</v>
      </c>
      <c r="F88" s="51">
        <v>103.65272785067812</v>
      </c>
      <c r="G88" s="45">
        <v>102.6819653945273</v>
      </c>
      <c r="H88" s="45">
        <v>103.34121805494813</v>
      </c>
      <c r="I88" s="45">
        <v>102.94939584764445</v>
      </c>
      <c r="J88" s="45">
        <v>103.87854344816688</v>
      </c>
      <c r="K88" s="45">
        <v>103.99076558345871</v>
      </c>
      <c r="L88" s="45">
        <v>104.66436080828741</v>
      </c>
      <c r="M88" s="45">
        <v>104.3767840152236</v>
      </c>
      <c r="N88" s="45">
        <v>104.94766888677451</v>
      </c>
      <c r="O88" s="45">
        <v>104.75737392959087</v>
      </c>
      <c r="P88" s="45">
        <v>105.32825880114179</v>
      </c>
      <c r="Q88" s="45">
        <v>105.07662835249042</v>
      </c>
      <c r="R88" s="45">
        <v>105.65134099616857</v>
      </c>
      <c r="S88" s="45">
        <v>105.5019305019305</v>
      </c>
      <c r="T88" s="45">
        <v>105.98455598455597</v>
      </c>
      <c r="U88" s="45">
        <v>105.79150579150577</v>
      </c>
      <c r="V88" s="45">
        <v>106.27413127413126</v>
      </c>
      <c r="W88" s="45">
        <v>105.9961315280464</v>
      </c>
      <c r="X88" s="45">
        <v>106.4796905222437</v>
      </c>
      <c r="Y88" s="45">
        <v>105.89941972920695</v>
      </c>
      <c r="Z88" s="45">
        <v>106.2862669245648</v>
      </c>
      <c r="AA88" s="45">
        <v>105.8027079303675</v>
      </c>
      <c r="AB88" s="45">
        <v>106.09284332688588</v>
      </c>
      <c r="AC88" s="45">
        <v>106.00193610842209</v>
      </c>
      <c r="AD88" s="45">
        <v>106.29235237173282</v>
      </c>
      <c r="AE88" s="45">
        <v>106.11650485436893</v>
      </c>
      <c r="AF88" s="45">
        <v>106.50485436893204</v>
      </c>
      <c r="AG88" s="45">
        <v>106.21963070942661</v>
      </c>
      <c r="AH88" s="45">
        <v>106.70553935860056</v>
      </c>
      <c r="AI88" s="45">
        <v>106.03700097370982</v>
      </c>
      <c r="AJ88" s="45">
        <v>106.52385589094449</v>
      </c>
      <c r="AK88" s="45">
        <v>106.53658536585367</v>
      </c>
      <c r="AL88" s="45">
        <v>106.82926829268294</v>
      </c>
      <c r="AM88" s="45">
        <v>106.53658536585367</v>
      </c>
      <c r="AN88" s="45">
        <v>107.02439024390245</v>
      </c>
      <c r="AO88" s="45">
        <v>106.92682926829269</v>
      </c>
      <c r="AP88" s="45">
        <v>107.21951219512196</v>
      </c>
      <c r="AQ88" s="45">
        <v>107.21951219512196</v>
      </c>
      <c r="AR88" s="45">
        <v>107.51219512195124</v>
      </c>
      <c r="AS88" s="45">
        <v>118.93163740431734</v>
      </c>
      <c r="AT88" s="45">
        <v>122.22267527314489</v>
      </c>
      <c r="AU88" s="45">
        <v>154.8778640768166</v>
      </c>
      <c r="AV88" s="45">
        <v>163.12053330664895</v>
      </c>
      <c r="AW88" s="45">
        <v>207.33911304988527</v>
      </c>
      <c r="AX88" s="45">
        <v>222.19294331719374</v>
      </c>
      <c r="AY88" s="45">
        <v>286.0860848087751</v>
      </c>
      <c r="AZ88" s="45">
        <v>311.9476458163249</v>
      </c>
      <c r="BA88" s="45">
        <v>133.87265784285924</v>
      </c>
      <c r="BB88" s="45">
        <v>136.2139632657374</v>
      </c>
      <c r="BC88" s="45">
        <v>184.71721992942878</v>
      </c>
      <c r="BD88" s="45">
        <v>191.23750976825036</v>
      </c>
    </row>
    <row r="89" spans="1:60" ht="106.5" customHeight="1">
      <c r="A89" s="133" t="s">
        <v>113</v>
      </c>
      <c r="B89" s="134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2" t="s">
        <v>112</v>
      </c>
      <c r="AZ89" s="131"/>
      <c r="BA89" s="131"/>
      <c r="BB89" s="131"/>
      <c r="BC89" s="131"/>
      <c r="BD89" s="131"/>
      <c r="BE89" s="131"/>
      <c r="BF89" s="131"/>
      <c r="BG89" s="131"/>
      <c r="BH89" s="131"/>
    </row>
    <row r="90" spans="2:56" ht="20.25" customHeight="1">
      <c r="B90" s="97"/>
      <c r="C90" s="98"/>
      <c r="D90" s="98"/>
      <c r="E90" s="98"/>
      <c r="F90" s="99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</row>
    <row r="91" ht="12.75">
      <c r="A91" s="96"/>
    </row>
  </sheetData>
  <mergeCells count="44">
    <mergeCell ref="A89:B89"/>
    <mergeCell ref="Q4:R4"/>
    <mergeCell ref="AA4:AB4"/>
    <mergeCell ref="K3:R3"/>
    <mergeCell ref="S3:Z3"/>
    <mergeCell ref="AI3:AP3"/>
    <mergeCell ref="AQ3:AX3"/>
    <mergeCell ref="M4:N4"/>
    <mergeCell ref="C3:E3"/>
    <mergeCell ref="G3:J3"/>
    <mergeCell ref="AC3:AD3"/>
    <mergeCell ref="AA3:AB3"/>
    <mergeCell ref="K4:L4"/>
    <mergeCell ref="I4:J4"/>
    <mergeCell ref="F4:F5"/>
    <mergeCell ref="O4:P4"/>
    <mergeCell ref="AC4:AD4"/>
    <mergeCell ref="S4:T4"/>
    <mergeCell ref="U4:V4"/>
    <mergeCell ref="W4:X4"/>
    <mergeCell ref="Y4:Z4"/>
    <mergeCell ref="AE3:AF3"/>
    <mergeCell ref="AE4:AF4"/>
    <mergeCell ref="BC4:BD4"/>
    <mergeCell ref="AS4:AT4"/>
    <mergeCell ref="AU4:AV4"/>
    <mergeCell ref="AW4:AX4"/>
    <mergeCell ref="AO4:AP4"/>
    <mergeCell ref="AY4:AZ4"/>
    <mergeCell ref="BA4:BB4"/>
    <mergeCell ref="AY3:BD3"/>
    <mergeCell ref="AQ4:AR4"/>
    <mergeCell ref="AG4:AH4"/>
    <mergeCell ref="AI4:AJ4"/>
    <mergeCell ref="AK4:AL4"/>
    <mergeCell ref="AM4:AN4"/>
    <mergeCell ref="AY89:BH89"/>
    <mergeCell ref="A2:B2"/>
    <mergeCell ref="G4:H4"/>
    <mergeCell ref="E4:E5"/>
    <mergeCell ref="A3:A5"/>
    <mergeCell ref="B3:B5"/>
    <mergeCell ref="C4:C5"/>
    <mergeCell ref="D4:D5"/>
  </mergeCells>
  <printOptions/>
  <pageMargins left="0.7874015748031497" right="0.5905511811023623" top="0.7874015748031497" bottom="0.5905511811023623" header="0" footer="0"/>
  <pageSetup horizontalDpi="600" verticalDpi="600" orientation="landscape" pageOrder="overThenDown" paperSize="9" scale="72" r:id="rId1"/>
  <headerFooter alignWithMargins="0">
    <oddFooter>&amp;CСтраница &amp;P из &amp;N</oddFooter>
  </headerFooter>
  <rowBreaks count="2" manualBreakCount="2">
    <brk id="28" max="55" man="1"/>
    <brk id="61" max="55" man="1"/>
  </rowBreaks>
  <colBreaks count="6" manualBreakCount="6">
    <brk id="10" min="1" max="93" man="1"/>
    <brk id="18" min="1" max="93" man="1"/>
    <brk id="26" min="1" max="93" man="1"/>
    <brk id="34" min="1" max="93" man="1"/>
    <brk id="42" min="1" max="93" man="1"/>
    <brk id="50" min="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Бесмертная</cp:lastModifiedBy>
  <cp:lastPrinted>2011-12-19T04:49:37Z</cp:lastPrinted>
  <dcterms:created xsi:type="dcterms:W3CDTF">2007-10-11T08:55:50Z</dcterms:created>
  <dcterms:modified xsi:type="dcterms:W3CDTF">2011-12-19T04:50:48Z</dcterms:modified>
  <cp:category/>
  <cp:version/>
  <cp:contentType/>
  <cp:contentStatus/>
</cp:coreProperties>
</file>